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ad.sigov.si\DAT\MJU\DJN\Skupno\JAVNA NAROČILA DJN\NAROČILA 2020\6 NAROČILO MALE VREDNOSTI (NMV)\14 NMVCEGOI_14_2020\VPRAŠANJA\"/>
    </mc:Choice>
  </mc:AlternateContent>
  <xr:revisionPtr revIDLastSave="0" documentId="8_{495E9CD1-7F99-4BD8-9C26-7ECAEBFF1E50}" xr6:coauthVersionLast="44" xr6:coauthVersionMax="44" xr10:uidLastSave="{00000000-0000-0000-0000-000000000000}"/>
  <bookViews>
    <workbookView xWindow="-120" yWindow="-120" windowWidth="25440" windowHeight="15390" tabRatio="942" activeTab="6" xr2:uid="{00000000-000D-0000-FFFF-FFFF00000000}"/>
  </bookViews>
  <sheets>
    <sheet name="REK-SKUPAJ" sheetId="5" r:id="rId1"/>
    <sheet name="A.REK GO OBJEKT" sheetId="42" r:id="rId2"/>
    <sheet name="I.A-GRADBENA DELA" sheetId="18" r:id="rId3"/>
    <sheet name="I.B-OBRTNIŠKA DELA" sheetId="31" r:id="rId4"/>
    <sheet name="EL-PRVA" sheetId="88" r:id="rId5"/>
    <sheet name="REK EL" sheetId="90" r:id="rId6"/>
    <sheet name="El. inštalacije" sheetId="89" r:id="rId7"/>
    <sheet name="REK STROJNE" sheetId="91" r:id="rId8"/>
    <sheet name="VODOVOD IN KANAL" sheetId="93" r:id="rId9"/>
    <sheet name="REK OGREVANJE " sheetId="94" r:id="rId10"/>
    <sheet name="OGREVANJE  " sheetId="95" r:id="rId11"/>
    <sheet name="REK PREZRAČEVANJE" sheetId="96" r:id="rId12"/>
    <sheet name="PREZRAČEVANJE" sheetId="97" r:id="rId13"/>
  </sheets>
  <definedNames>
    <definedName name="BuiltIn_Print_Area">"$#REF!.$A$6:$#REF!.$B$820"</definedName>
    <definedName name="DEM2KN">#REF!</definedName>
    <definedName name="EUR2DEM">#REF!</definedName>
    <definedName name="EUR2KN">#REF!</definedName>
    <definedName name="Excel_BuiltIn__FilterDatabase">#REF!</definedName>
    <definedName name="Excel_BuiltIn_Print_Area_1" localSheetId="1">#REF!</definedName>
    <definedName name="Excel_BuiltIn_Print_Area_1" localSheetId="3">#REF!</definedName>
    <definedName name="Excel_BuiltIn_Print_Area_1">#REF!</definedName>
    <definedName name="Excel_BuiltIn_Print_Area_8" localSheetId="1">#REF!</definedName>
    <definedName name="Excel_BuiltIn_Print_Area_8" localSheetId="3">#REF!</definedName>
    <definedName name="Excel_BuiltIn_Print_Area_8" localSheetId="12">#REF!</definedName>
    <definedName name="Excel_BuiltIn_Print_Area_8" localSheetId="11">#REF!</definedName>
    <definedName name="Excel_BuiltIn_Print_Area_8">#REF!</definedName>
    <definedName name="_xlnm.Print_Area" localSheetId="1">'A.REK GO OBJEKT'!$A$1:$F$34</definedName>
    <definedName name="_xlnm.Print_Area" localSheetId="6">'El. inštalacije'!$A$1:$F$186</definedName>
    <definedName name="_xlnm.Print_Area" localSheetId="4">'EL-PRVA'!$A$1:$B$14</definedName>
    <definedName name="_xlnm.Print_Area" localSheetId="2">'I.A-GRADBENA DELA'!$A$1:$F$34</definedName>
    <definedName name="_xlnm.Print_Area" localSheetId="3">'I.B-OBRTNIŠKA DELA'!$A$1:$F$136</definedName>
    <definedName name="_xlnm.Print_Area" localSheetId="10">'OGREVANJE  '!$A$1:$F$117</definedName>
    <definedName name="_xlnm.Print_Area" localSheetId="12">PREZRAČEVANJE!$A$1:$F$91</definedName>
    <definedName name="_xlnm.Print_Area" localSheetId="5">'REK EL'!$A$1:$C$9</definedName>
    <definedName name="_xlnm.Print_Area" localSheetId="9">'REK OGREVANJE '!$A$1:$F$13</definedName>
    <definedName name="_xlnm.Print_Area" localSheetId="11">'REK PREZRAČEVANJE'!$A$1:$F$12</definedName>
    <definedName name="_xlnm.Print_Area" localSheetId="7">'REK STROJNE'!$A$1:$F$29</definedName>
    <definedName name="_xlnm.Print_Area" localSheetId="0">'REK-SKUPAJ'!$A$1:$E$41</definedName>
    <definedName name="_xlnm.Print_Area" localSheetId="8">'VODOVOD IN KANAL'!$A$1:$F$43</definedName>
    <definedName name="_xlnm.Print_Titles" localSheetId="6">'El. inštalacije'!$1:$1</definedName>
    <definedName name="_xlnm.Print_Titles" localSheetId="10">'OGREVANJE  '!$1:$3</definedName>
    <definedName name="_xlnm.Print_Titles" localSheetId="12">PREZRAČEVANJE!$1:$3</definedName>
    <definedName name="_xlnm.Print_Titles" localSheetId="5">'REK EL'!$1:$1</definedName>
    <definedName name="_xlnm.Print_Titles" localSheetId="8">'VODOVOD IN KANAL'!#REF!</definedName>
    <definedName name="UVSIM">#REF!</definedName>
    <definedName name="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37" i="89" l="1"/>
  <c r="F135" i="89"/>
  <c r="F132" i="89"/>
  <c r="F64" i="31" l="1"/>
  <c r="F183" i="89" l="1"/>
  <c r="D30" i="18" l="1"/>
  <c r="F30" i="18" s="1"/>
  <c r="D28" i="18"/>
  <c r="F28" i="18" s="1"/>
  <c r="F62" i="31"/>
  <c r="F121" i="31"/>
  <c r="D111" i="31"/>
  <c r="D110" i="31"/>
  <c r="D109" i="31"/>
  <c r="F29" i="18"/>
  <c r="D98" i="31" l="1"/>
  <c r="F134" i="31" l="1"/>
  <c r="F132" i="31"/>
  <c r="F133" i="31"/>
  <c r="D120" i="31" l="1"/>
  <c r="F120" i="31" s="1"/>
  <c r="F128" i="31"/>
  <c r="F126" i="31"/>
  <c r="F124" i="31"/>
  <c r="F130" i="31"/>
  <c r="F129" i="31"/>
  <c r="F122" i="31"/>
  <c r="F26" i="18"/>
  <c r="D20" i="31"/>
  <c r="F27" i="18"/>
  <c r="F181" i="89"/>
  <c r="F24" i="18"/>
  <c r="A91" i="97"/>
  <c r="A10" i="96" s="1"/>
  <c r="F89" i="97"/>
  <c r="F87" i="97"/>
  <c r="B75" i="97"/>
  <c r="F73" i="97"/>
  <c r="F70" i="97"/>
  <c r="F68" i="97"/>
  <c r="F65" i="97"/>
  <c r="F62" i="97"/>
  <c r="F59" i="97"/>
  <c r="F56" i="97"/>
  <c r="F51" i="97"/>
  <c r="F48" i="97"/>
  <c r="F46" i="97"/>
  <c r="F44" i="97"/>
  <c r="F41" i="97"/>
  <c r="F38" i="97"/>
  <c r="F35" i="97"/>
  <c r="F32" i="97"/>
  <c r="F27" i="97"/>
  <c r="F24" i="97"/>
  <c r="F22" i="97"/>
  <c r="F19" i="97"/>
  <c r="F16" i="97"/>
  <c r="F13" i="97"/>
  <c r="F10" i="97"/>
  <c r="B10" i="96"/>
  <c r="B8" i="96"/>
  <c r="A8" i="96"/>
  <c r="B117" i="95"/>
  <c r="F115" i="95"/>
  <c r="F113" i="95"/>
  <c r="F117" i="95" s="1"/>
  <c r="B105" i="95"/>
  <c r="F103" i="95"/>
  <c r="F101" i="95"/>
  <c r="F99" i="95"/>
  <c r="F96" i="95"/>
  <c r="F94" i="95"/>
  <c r="F92" i="95"/>
  <c r="F90" i="95"/>
  <c r="F85" i="95"/>
  <c r="F83" i="95"/>
  <c r="F81" i="95"/>
  <c r="F78" i="95"/>
  <c r="F75" i="95"/>
  <c r="F71" i="95"/>
  <c r="F68" i="95"/>
  <c r="F66" i="95"/>
  <c r="F63" i="95"/>
  <c r="F58" i="95"/>
  <c r="F56" i="95"/>
  <c r="F54" i="95"/>
  <c r="F50" i="95"/>
  <c r="B44" i="95"/>
  <c r="F42" i="95"/>
  <c r="F40" i="95"/>
  <c r="F37" i="95"/>
  <c r="F35" i="95"/>
  <c r="F33" i="95"/>
  <c r="F31" i="95"/>
  <c r="F29" i="95"/>
  <c r="F27" i="95"/>
  <c r="F25" i="95"/>
  <c r="F23" i="95"/>
  <c r="F21" i="95"/>
  <c r="F17" i="95"/>
  <c r="F15" i="95"/>
  <c r="F13" i="95"/>
  <c r="F11" i="95"/>
  <c r="F9" i="95"/>
  <c r="B11" i="94"/>
  <c r="B9" i="94"/>
  <c r="B7" i="94"/>
  <c r="F41" i="93"/>
  <c r="F39" i="93"/>
  <c r="F30" i="93"/>
  <c r="F27" i="93"/>
  <c r="F24" i="93"/>
  <c r="F22" i="93"/>
  <c r="F17" i="93"/>
  <c r="F10" i="93"/>
  <c r="F8" i="93"/>
  <c r="F6" i="93"/>
  <c r="A5" i="90"/>
  <c r="A7" i="90" s="1"/>
  <c r="F179" i="89"/>
  <c r="F177" i="89"/>
  <c r="F175" i="89"/>
  <c r="F173" i="89"/>
  <c r="F171" i="89"/>
  <c r="F169" i="89"/>
  <c r="F167" i="89"/>
  <c r="F165" i="89"/>
  <c r="F163" i="89"/>
  <c r="F161" i="89"/>
  <c r="F159" i="89"/>
  <c r="F157" i="89"/>
  <c r="F155" i="89"/>
  <c r="F153" i="89"/>
  <c r="F151" i="89"/>
  <c r="F149" i="89"/>
  <c r="A149" i="89"/>
  <c r="F139" i="89"/>
  <c r="F130" i="89"/>
  <c r="F128" i="89"/>
  <c r="F126" i="89"/>
  <c r="F124" i="89"/>
  <c r="F123" i="89"/>
  <c r="F120" i="89"/>
  <c r="F118" i="89"/>
  <c r="F115" i="89"/>
  <c r="F113" i="89"/>
  <c r="F111" i="89"/>
  <c r="F104" i="89"/>
  <c r="F103" i="89"/>
  <c r="F102" i="89"/>
  <c r="F101" i="89"/>
  <c r="F100" i="89"/>
  <c r="F97" i="89"/>
  <c r="F95" i="89"/>
  <c r="F93" i="89"/>
  <c r="F91" i="89"/>
  <c r="F89" i="89"/>
  <c r="F87" i="89"/>
  <c r="F85" i="89"/>
  <c r="F83" i="89"/>
  <c r="F81" i="89"/>
  <c r="F79" i="89"/>
  <c r="F77" i="89"/>
  <c r="F75" i="89"/>
  <c r="F73" i="89"/>
  <c r="F71" i="89"/>
  <c r="F70" i="89"/>
  <c r="F69" i="89"/>
  <c r="F68" i="89"/>
  <c r="F65" i="89"/>
  <c r="F63" i="89"/>
  <c r="F62" i="89"/>
  <c r="F61" i="89"/>
  <c r="F60" i="89"/>
  <c r="F57" i="89"/>
  <c r="F55" i="89"/>
  <c r="F53" i="89"/>
  <c r="F47" i="89"/>
  <c r="F41" i="89"/>
  <c r="F39" i="89"/>
  <c r="F30" i="89"/>
  <c r="F22" i="89"/>
  <c r="F13" i="89"/>
  <c r="A7" i="89"/>
  <c r="F185" i="89" l="1"/>
  <c r="C7" i="90" s="1"/>
  <c r="F43" i="93"/>
  <c r="F8" i="91" s="1"/>
  <c r="F105" i="95"/>
  <c r="F9" i="94" s="1"/>
  <c r="F44" i="95"/>
  <c r="F7" i="94" s="1"/>
  <c r="A151" i="89"/>
  <c r="A153" i="89" s="1"/>
  <c r="F91" i="97"/>
  <c r="F10" i="96" s="1"/>
  <c r="F75" i="97"/>
  <c r="F8" i="96" s="1"/>
  <c r="F11" i="94"/>
  <c r="F141" i="89"/>
  <c r="C5" i="90" s="1"/>
  <c r="A16" i="89"/>
  <c r="A82" i="31"/>
  <c r="B26" i="42"/>
  <c r="F98" i="31"/>
  <c r="F99" i="31" s="1"/>
  <c r="F101" i="31" s="1"/>
  <c r="F26" i="42" s="1"/>
  <c r="F31" i="18"/>
  <c r="F25" i="18"/>
  <c r="F63" i="31"/>
  <c r="F21" i="18"/>
  <c r="F23" i="18"/>
  <c r="F22" i="18"/>
  <c r="F7" i="18"/>
  <c r="F20" i="18"/>
  <c r="F12" i="96" l="1"/>
  <c r="F12" i="91" s="1"/>
  <c r="F13" i="94"/>
  <c r="F10" i="91" s="1"/>
  <c r="C9" i="90"/>
  <c r="E11" i="5" s="1"/>
  <c r="A25" i="89"/>
  <c r="A155" i="89"/>
  <c r="F61" i="31"/>
  <c r="F57" i="31"/>
  <c r="F78" i="31"/>
  <c r="F77" i="31"/>
  <c r="F15" i="91" l="1"/>
  <c r="E13" i="5" s="1"/>
  <c r="A33" i="89"/>
  <c r="A41" i="89" s="1"/>
  <c r="A157" i="89"/>
  <c r="A47" i="89" l="1"/>
  <c r="A159" i="89"/>
  <c r="A53" i="89" l="1"/>
  <c r="A55" i="89" s="1"/>
  <c r="A161" i="89"/>
  <c r="A57" i="89" l="1"/>
  <c r="A163" i="89"/>
  <c r="A165" i="89" s="1"/>
  <c r="A167" i="89" s="1"/>
  <c r="D29" i="31"/>
  <c r="D30" i="31"/>
  <c r="F30" i="31" s="1"/>
  <c r="A169" i="89" l="1"/>
  <c r="A171" i="89" s="1"/>
  <c r="A173" i="89" s="1"/>
  <c r="A175" i="89" s="1"/>
  <c r="A177" i="89" s="1"/>
  <c r="A59" i="89"/>
  <c r="A65" i="89" s="1"/>
  <c r="A67" i="89" s="1"/>
  <c r="F19" i="31"/>
  <c r="A73" i="89" l="1"/>
  <c r="A179" i="89"/>
  <c r="A115" i="89"/>
  <c r="A75" i="89"/>
  <c r="A77" i="89" s="1"/>
  <c r="A79" i="89" s="1"/>
  <c r="A81" i="89" s="1"/>
  <c r="A83" i="89" s="1"/>
  <c r="F56" i="31"/>
  <c r="A181" i="89" l="1"/>
  <c r="A183" i="89" s="1"/>
  <c r="A85" i="89"/>
  <c r="A87" i="89" s="1"/>
  <c r="A89" i="89" s="1"/>
  <c r="A91" i="89" s="1"/>
  <c r="A93" i="89" s="1"/>
  <c r="A95" i="89" s="1"/>
  <c r="A97" i="89" s="1"/>
  <c r="A99" i="89" s="1"/>
  <c r="A106" i="89" s="1"/>
  <c r="A113" i="89" s="1"/>
  <c r="F20" i="31"/>
  <c r="F22" i="31" s="1"/>
  <c r="A117" i="89" l="1"/>
  <c r="A120" i="89" s="1"/>
  <c r="A122" i="89" s="1"/>
  <c r="A126" i="89" l="1"/>
  <c r="A128" i="89" s="1"/>
  <c r="A130" i="89" s="1"/>
  <c r="A132" i="89" s="1"/>
  <c r="A134" i="89" s="1"/>
  <c r="A137" i="89" s="1"/>
  <c r="A139" i="89" s="1"/>
  <c r="F28" i="31"/>
  <c r="F29" i="31" l="1"/>
  <c r="F59" i="31" l="1"/>
  <c r="F125" i="31" l="1"/>
  <c r="F136" i="31" s="1"/>
  <c r="F75" i="31" l="1"/>
  <c r="F80" i="31" s="1"/>
  <c r="B28" i="42" l="1"/>
  <c r="A115" i="31"/>
  <c r="B27" i="42"/>
  <c r="A103" i="31"/>
  <c r="B25" i="42"/>
  <c r="A68" i="31"/>
  <c r="B24" i="42"/>
  <c r="A34" i="31"/>
  <c r="A24" i="31"/>
  <c r="B23" i="42"/>
  <c r="A3" i="31"/>
  <c r="B22" i="42"/>
  <c r="B15" i="42"/>
  <c r="B16" i="42"/>
  <c r="A11" i="18"/>
  <c r="A3" i="18"/>
  <c r="F109" i="31" l="1"/>
  <c r="F110" i="31"/>
  <c r="F111" i="31"/>
  <c r="F32" i="31"/>
  <c r="F113" i="31" l="1"/>
  <c r="F27" i="42" s="1"/>
  <c r="F33" i="18"/>
  <c r="F28" i="42"/>
  <c r="F23" i="42"/>
  <c r="F25" i="42"/>
  <c r="F66" i="31"/>
  <c r="F24" i="42" s="1"/>
  <c r="F16" i="42" l="1"/>
  <c r="A1" i="31" l="1"/>
  <c r="A1" i="18"/>
  <c r="F22" i="42" l="1"/>
  <c r="F19" i="42" l="1"/>
  <c r="F6" i="18" l="1"/>
  <c r="F9" i="18" s="1"/>
  <c r="F15" i="42" l="1"/>
  <c r="F11" i="42" s="1"/>
  <c r="F7" i="42" s="1"/>
  <c r="E9" i="5" l="1"/>
  <c r="E16" i="5" l="1"/>
  <c r="E18" i="5" s="1"/>
  <c r="E20" i="5" l="1"/>
  <c r="E22" i="5" s="1"/>
  <c r="E24" i="5" s="1"/>
</calcChain>
</file>

<file path=xl/sharedStrings.xml><?xml version="1.0" encoding="utf-8"?>
<sst xmlns="http://schemas.openxmlformats.org/spreadsheetml/2006/main" count="850" uniqueCount="437">
  <si>
    <t>Rušitvena dela</t>
  </si>
  <si>
    <t>GRADBENA DELA</t>
  </si>
  <si>
    <t>SKUPAJ</t>
  </si>
  <si>
    <t>V ceni rušitvenih del je potrebno upoštevati vse varnostne ukrepe in vsa potrebna podpiranja v času rušenja in zaščito poti in sosednjih prostorov ter morebitne odre za izvedbo</t>
  </si>
  <si>
    <t xml:space="preserve">Zap. št. </t>
  </si>
  <si>
    <t>Opis postavke</t>
  </si>
  <si>
    <t>enota</t>
  </si>
  <si>
    <t>količina</t>
  </si>
  <si>
    <t>cena/ enoto</t>
  </si>
  <si>
    <t>skupaj</t>
  </si>
  <si>
    <t>OBRTNIŠKA DELA</t>
  </si>
  <si>
    <t>PROJEKTANTSKI POPIS MATERIALA IN DEL</t>
  </si>
  <si>
    <t>SKUPAJ Z DDV</t>
  </si>
  <si>
    <t>1.</t>
  </si>
  <si>
    <t>Ostala dela</t>
  </si>
  <si>
    <t>m²</t>
  </si>
  <si>
    <t>2.</t>
  </si>
  <si>
    <t>kom</t>
  </si>
  <si>
    <t>m</t>
  </si>
  <si>
    <t>ur</t>
  </si>
  <si>
    <t>REKAPITULACIJA</t>
  </si>
  <si>
    <t>kpl</t>
  </si>
  <si>
    <t>3.</t>
  </si>
  <si>
    <t>4.</t>
  </si>
  <si>
    <t>STROJNE INSTALACIJE</t>
  </si>
  <si>
    <t>pavšal</t>
  </si>
  <si>
    <t>Splošna dela</t>
  </si>
  <si>
    <t>Tlakarska dela</t>
  </si>
  <si>
    <t>Keramičarska dela</t>
  </si>
  <si>
    <t>Mavčnokartonska dela</t>
  </si>
  <si>
    <t>Mizarska dela</t>
  </si>
  <si>
    <t>Slikopleskarska dela</t>
  </si>
  <si>
    <t>Upoštevajte pravilo, da poteka izvedba vsakega tlaka po predpisani proceduri proizvajalca materiala z upoštevanjem celovitosti njegovega sistema!</t>
  </si>
  <si>
    <t>Lepljenje talne obloge in priprava podlage morajo biti izvedeni v sistemsko usklajenem postopku. Upoštevajte dopustno vlažnost cementnega estriha in izravnave.</t>
  </si>
  <si>
    <t xml:space="preserve">Pri tlakih v obstoječih prostorih je potrebno višino podloge in tlaka ugotoviti na licu mesta in debeline slojev prilagoditi obstoječi višini </t>
  </si>
  <si>
    <t xml:space="preserve">Izvajalec tlakarskih del mora dati na vpogled vzorce vseh vrst talnih oblog predvidenih za  polaganje skupaj s stenskimi zaključki. Polaganje tlakov se lahko začne po potrditvi vzorcev  materialov s strani projektanta </t>
  </si>
  <si>
    <t>Vse podloge pod tlaki je potrebno očistiti in razmastiti pred izdelavo nove izravnalne mase</t>
  </si>
  <si>
    <t>Podlogo pod finalnim tlakom iz izravnalne mase mora obvezno izvesti izvajalec finalnega tlaka.</t>
  </si>
  <si>
    <t xml:space="preserve">Masa za izravnavanje se uporablja za glajenje betonskega estriha in se mora čvrsto in trajno vezati na podlogo, da je dovolj odporna na pritisk in sprijemljiva z lepilom.  Izravnalna masa ne sme škodljivo vplivati na podlogo, lepilo in podno oblogo. </t>
  </si>
  <si>
    <t xml:space="preserve">- izrezovanje tlakov za preboje instalacijskih elementov in ob stiku tlaka s steno </t>
  </si>
  <si>
    <t xml:space="preserve">- točno opasovanje in izrezi </t>
  </si>
  <si>
    <t>- polaganje v tankoslojno lepilo primerno za leplejnje talne obloge</t>
  </si>
  <si>
    <t>V vseh delih z mavčnokartonskimi ploščami je potrebno upoštevati:</t>
  </si>
  <si>
    <t>Vse montažne predelne stene morajo biti izdelane v skladu z veljavnimi normativi in tehničnimi  predpisi</t>
  </si>
  <si>
    <t>- dodani profili za izvedbo drsnih vrat, ki se odpirajo v mavčnokartonsko steno - po potrebi</t>
  </si>
  <si>
    <t>- mavčno kartonske plošče standardne kvalitete ali vodoodporne - po potrebi, kot navedeno v popisih, debeline 12,5 mm, po dve na vsako stran, pritrjene na nosilno podkonstrukcijo po celi višini</t>
  </si>
  <si>
    <t>- stik stene s tlemi je izveden s termosilent izolacijo.</t>
  </si>
  <si>
    <t>- izvedba vogalov s standardnimi alu kotniki</t>
  </si>
  <si>
    <t>- izdelava odprtin v mavčno kartonskih ploščah, za vgradnjo inštalacijskih elementov, po načrtu inštalacij</t>
  </si>
  <si>
    <t>- bandažiranje in kitanje stikov med mavčno kartonskimi ploščami</t>
  </si>
  <si>
    <t>- bandažiranje in kitanje stikov med montažnimi stenami in drugimi konstrukcijami objekta</t>
  </si>
  <si>
    <t>- motaža razvoda instalacij</t>
  </si>
  <si>
    <t>- prekinitev dela zaradi instalacijskih del so vkalkulirane v enotno ceno.</t>
  </si>
  <si>
    <t>NOTRANJA VRATA</t>
  </si>
  <si>
    <t>Pri rušitvenih delih je potrebno upoštevati vse pravilnike in upoštevati ustrezne ukrepe, ki jih narekuje RS Slovenija v primeru nevarnih odpadkov kot je npr. azbest…. Navedene stroške mora imeti izvajalec vkalkulirane v svojih enotnih cenah.</t>
  </si>
  <si>
    <t>- v enotni ceni mavčnokartonskih sten je potrebno upoštevati tudi eventuelno izdelavo fasadnih oz montažnih odrov za potrebe izvedbe del</t>
  </si>
  <si>
    <t>- dodatni profili za pritrjevanje podometnega WC kotlička, stenske WC školjke, pisoarja, umivalnikov in obešenih elementov npr. v kuhinji  - po potrebi</t>
  </si>
  <si>
    <t>I.</t>
  </si>
  <si>
    <t>A</t>
  </si>
  <si>
    <t>B</t>
  </si>
  <si>
    <t>A+B+C</t>
  </si>
  <si>
    <t>A.i</t>
  </si>
  <si>
    <t>A.ii</t>
  </si>
  <si>
    <t>B.i</t>
  </si>
  <si>
    <t>Izvajalec mora imeti v enotnih cenah upoštevane vse stroške eventuelnih začasnih zaščit naprav, konstrukcij in opreme, ki bi bili potrebni v času rušenja oziroma gradnje objekta.</t>
  </si>
  <si>
    <r>
      <t>Splošna določila: V ceni rušitvenih del je upoštevan strošek trajnega odlaganja gradbenih odpadkov na deponijo s koncesijo RS ter pridobitev evidenčnih listov, ter izdelava končnega poročila o ravnanju z gradbenimi odpadki, skladno s pravilnikom o ravnanju z gradbenimi odpadki.</t>
    </r>
    <r>
      <rPr>
        <i/>
        <sz val="10"/>
        <color rgb="FFFF0000"/>
        <rFont val="Swis721 BT"/>
        <family val="2"/>
      </rPr>
      <t/>
    </r>
  </si>
  <si>
    <t>- izvedba  vključno z nizkostensko zaključno letvijo, Alu trakom in senčno fugo polnjeno s trajno elastičnim kitom.</t>
  </si>
  <si>
    <t>- izolacijski sloj med ploščami, za zvočno izoliranost min 40 dB</t>
  </si>
  <si>
    <t xml:space="preserve"> - ojačitev sten pri vgradnji vrat in oken - slepi podboj iz profilov UA</t>
  </si>
  <si>
    <t>III.</t>
  </si>
  <si>
    <t>B.ii</t>
  </si>
  <si>
    <t>B.iii</t>
  </si>
  <si>
    <t>B.iv</t>
  </si>
  <si>
    <t>B.vii</t>
  </si>
  <si>
    <r>
      <rPr>
        <b/>
        <sz val="10"/>
        <rFont val="Arial Narrow"/>
        <family val="2"/>
        <charset val="238"/>
      </rPr>
      <t>Opomba:</t>
    </r>
    <r>
      <rPr>
        <sz val="10"/>
        <rFont val="Arial Narrow"/>
        <family val="2"/>
        <charset val="238"/>
      </rPr>
      <t xml:space="preserve"> pri vseh tlakarskih delih je potrebno upoštevati sledeče:</t>
    </r>
  </si>
  <si>
    <r>
      <rPr>
        <b/>
        <sz val="10"/>
        <rFont val="Arial Narrow"/>
        <family val="2"/>
        <charset val="238"/>
      </rPr>
      <t xml:space="preserve">V vseh rušitvenih delih </t>
    </r>
    <r>
      <rPr>
        <sz val="10"/>
        <rFont val="Arial Narrow"/>
        <family val="2"/>
        <charset val="238"/>
      </rPr>
      <t>je poleg rušenja potrebno upoštevati še nakladanje, prenos rušenega materiala na deponijo izven objekta in odvoz na registrirano komunalno deponijo in plačilo stroškov deponije s pridobitvijo evidenčnega lista.
Izmere in obračun izvedenih del rušitev so v vgrajenem stanju. Faktor povečanja volumna za odvoz ruševin mora biti zajet v ceni za enoto.</t>
    </r>
  </si>
  <si>
    <t>10.</t>
  </si>
  <si>
    <t>11.</t>
  </si>
  <si>
    <t>ENOSTRANSKE OBLOGE</t>
  </si>
  <si>
    <t>zap.št</t>
  </si>
  <si>
    <t>VRSTA DEL</t>
  </si>
  <si>
    <t>VREDNOST DEL</t>
  </si>
  <si>
    <t xml:space="preserve">Na mestu vgrajevanja stenskih elementov, v enotni ceni upoštevati potrebne ojačitve predelnih sten za pritrjevanje opreme
- vgradnja nosilnih UA profilov, na osni razdalji 30 cm, vključno z uporabo pritrdilnim kotnikov in vso potrebno vezno podkonstrukcijo
- vgradnja lesenih ojačitvenih elementov (morali, deske ipd)
</t>
  </si>
  <si>
    <t>PREDELNE STENE</t>
  </si>
  <si>
    <t>ELEKTRO INSTALACIJE</t>
  </si>
  <si>
    <t>DDV 22 %</t>
  </si>
  <si>
    <t xml:space="preserve"> REKAPITULACIJA GRADBENO OBRTNIŠKA DELA</t>
  </si>
  <si>
    <t>GRADBENO OBTNIŠKA DELA</t>
  </si>
  <si>
    <t>II.</t>
  </si>
  <si>
    <t>Izvedba mavčnokaronskih sten, stropov in oblog mora biti skladna z določiti DGD/PZI požarnega elaborata in skladno z tehničnimi smernicami izbranega dobavitelja sistema zagotavljati vse navedene karakteristike v tehnični dokumentaciji</t>
  </si>
  <si>
    <t>- nosilna pocinkana podkonstrukcija in eventuelno potrebne dodatne ojačitve z jeklenimi "HOP" profili, višine do cca 3,0 m, širine odvisne od debeline stene</t>
  </si>
  <si>
    <t xml:space="preserve">Na željo Investitorja in projektanta mora izvajalec del dati na vpogled vzorce in po izbranih  vzorcih naročiti material in izvesti slikopleskarska dela.
V ceni postavke upoštevati delovne, varovalne odre ali lestve.
Premaz se lahko izvaja ročno ali strojno. Na končani površini se ne smejo poznati sledovi  čopiča ali valjčka in mora popolnoma prekrivati podlago. Pri premazih, ki se izvaja v več slojih je potrebno naslednji sloj izvesti, ko je predhodni popolnoma suh. Stiki z vrati, okni, stenskimi  oblogami in talnimi obrobami morajo biti izvedeni čisto. Vsi zaključki slikanih površin  morajo biti izvedeni ravno.
Podloga na katero se premaz izvaja, mora biti očiščena praha in umazanije kot so olja, rja,  cementna malta in drugo.
Osnovni premazi morajo biti taki, da po kvaliteti ustrezajo vrsti podlage in da so primerni  za izbrani finalni premaz.
V ceni slikanja zajeti tudi predhodno pripravo površine: čiščenje in impregniranje z akrilno emulzijo pri vseh podlogah
</t>
  </si>
  <si>
    <t xml:space="preserve">OPOMBA: Oblaganje sten mokrih prostorov s keramičnimi ploščicami - potrebno je upoštevati sledeče:
- vrsta, velikost in tekstura ploščic po izboru projektanta
- razrez ploščic
- vključno z PVC križci, oz PVC distančniki za velike formate
- stikovanje talnih in stenskih ploščic na fugo
- izrezovanje ploščic za preboje instalacijskih elementov in ob stiku tlaka s steno
- polaganje v lepilo odporno na vlago
- stičenje fug z fugirno maso
- fugiranje pravokotnih stikov z maso na silikonski osnovi z dodatkom elastičnosti, barva usklajena z barvo keramike
- izvedba stikov na vertikalnih in horizontalnih vogalih s serijskim alu kotnim profilom iz eluksiranega aluminija, profil pravokotne oblike
- način polaganja in izhodiščne točke po načrtu oz navodilih projektanta.
</t>
  </si>
  <si>
    <t>Št.</t>
  </si>
  <si>
    <t>Opis materiala in del</t>
  </si>
  <si>
    <t>EM</t>
  </si>
  <si>
    <t>Kol.</t>
  </si>
  <si>
    <t>Cena/EM</t>
  </si>
  <si>
    <t>ZNESEK</t>
  </si>
  <si>
    <t>EUR</t>
  </si>
  <si>
    <t>REKAPITULACIJA   STROJNIH INSTALACIJ:</t>
  </si>
  <si>
    <t>SKUPAJ:</t>
  </si>
  <si>
    <t>A.</t>
  </si>
  <si>
    <t>Prostor II.nadstropje/čajna kuhinja</t>
  </si>
  <si>
    <t xml:space="preserve">Demontaža obstoječega trokadera z  odvozom na deponijo oziroma na podjetje za predelavo surovin </t>
  </si>
  <si>
    <t>Izpust vode, demontaža obstoječe pipe, blindiranje priključkov vključno z vsem potrebnim materialom</t>
  </si>
  <si>
    <t>*podkonstrukcija za montažo umivalnika</t>
  </si>
  <si>
    <t xml:space="preserve">*kotna regulirna ventila DN15 in  gibki povezovalni cevi </t>
  </si>
  <si>
    <t>*sifoniziran odtok</t>
  </si>
  <si>
    <t>*pritrdilni in tesnilni material</t>
  </si>
  <si>
    <t>Prikop na obstoječi razvod tople, hladne vode vključno z odrezom obstoječe inštalacije, fitingi, pritrdilnim in montažnim materialom</t>
  </si>
  <si>
    <t>Predizolirane plastične cevi za vodo, tip kot npr.</t>
  </si>
  <si>
    <t>tesnilnim in pritrdilnim materialom:</t>
  </si>
  <si>
    <t>fi 16x2,2 mm</t>
  </si>
  <si>
    <t>Navezava na kanalizacijo DN100</t>
  </si>
  <si>
    <r>
      <t xml:space="preserve">PP-HT reducirni kos, </t>
    </r>
    <r>
      <rPr>
        <sz val="9"/>
        <rFont val="Arial CE"/>
        <charset val="238"/>
      </rPr>
      <t>pripadajoča temp. obstojna tesnila</t>
    </r>
  </si>
  <si>
    <t>110/50</t>
  </si>
  <si>
    <r>
      <t xml:space="preserve">PP-HT cevi, </t>
    </r>
    <r>
      <rPr>
        <sz val="9"/>
        <rFont val="Arial CE"/>
        <charset val="238"/>
      </rPr>
      <t>pripadajoča temp. obstojna tesnila, vsi fazoni z pritrdilnim in montažnim materialom</t>
    </r>
  </si>
  <si>
    <t>DN50</t>
  </si>
  <si>
    <t>Skupaj:</t>
  </si>
  <si>
    <t>B.</t>
  </si>
  <si>
    <t>SPLOŠNO</t>
  </si>
  <si>
    <t>Cena na enoto mora zajemati:</t>
  </si>
  <si>
    <t>Tlačna preizkušnja vodovoda</t>
  </si>
  <si>
    <t>Funkcionalni preizkus kanalizacije</t>
  </si>
  <si>
    <t>Pripravljalna dela, zarisovanje, pregled, klorni šok</t>
  </si>
  <si>
    <t>Transportni in ostali splošni stroški</t>
  </si>
  <si>
    <t>Osnovno čiščenje po končanih delih</t>
  </si>
  <si>
    <t>izdelava PID projekta- projekta izvedenih del</t>
  </si>
  <si>
    <t>Skupaj</t>
  </si>
  <si>
    <t>REKAPITULACIJA OGREVANJE, HLAJENJE:</t>
  </si>
  <si>
    <r>
      <t xml:space="preserve">SKUPAJ </t>
    </r>
    <r>
      <rPr>
        <b/>
        <sz val="10"/>
        <rFont val="Arial CE"/>
        <family val="2"/>
        <charset val="238"/>
      </rPr>
      <t>(OGREVANJE, HLAJENJE)</t>
    </r>
    <r>
      <rPr>
        <b/>
        <sz val="12"/>
        <rFont val="Arial CE"/>
        <family val="2"/>
        <charset val="238"/>
      </rPr>
      <t>:</t>
    </r>
  </si>
  <si>
    <t>VZDRŽEVALNA DELA</t>
  </si>
  <si>
    <t>SKLOP RESTAVRACIJA</t>
  </si>
  <si>
    <t>Barvanje obstoječih razvodov v plinski kotlovnici z temperaturno obstojno barvo z 2x osnovnim premazom</t>
  </si>
  <si>
    <t>m2</t>
  </si>
  <si>
    <t>Demontaža obstoječega elektro grelca nameščenega v bojlerju V=300l, vključno z dobavo in montažo novega elektro grelca</t>
  </si>
  <si>
    <t xml:space="preserve">Dobava in zamenjava filtrirnega vložka na dovodu hladne vode. </t>
  </si>
  <si>
    <t>SKLOP OBJEKT</t>
  </si>
  <si>
    <t>Demontaža obstoječega grelnika vode V=200l in odvoz na stalno deponijo</t>
  </si>
  <si>
    <t>Priključitev elektro grelca na elektro omrežje, dobava in montaža novega tipala temperature vod v bojlerju, ves potreben elektro material</t>
  </si>
  <si>
    <t>Demontaža izolacije na razvodu hlajenje</t>
  </si>
  <si>
    <t>Odstranitev rje in nečistoč na razvodu hlajenje in prirobnicah, 2x barvanje z osnovno barvo</t>
  </si>
  <si>
    <t>kos</t>
  </si>
  <si>
    <t>OGREVANJE, HLAJENJE IN RAZVOD</t>
  </si>
  <si>
    <t>PRITLIČJE</t>
  </si>
  <si>
    <t>Praznjenje obstoječega razvoda radiatorskega ogrevanja</t>
  </si>
  <si>
    <t>22VM/400</t>
  </si>
  <si>
    <t>L=1000mm</t>
  </si>
  <si>
    <t>Dobava in montaža elementov za pritrjevanje radiatorjev (kot npr.: Vogel&amp;Noot-KV)  na tla-nosilna konstrukcija</t>
  </si>
  <si>
    <t>kompletno z vsem montažnim  pritrdilnim materialom za radiator:</t>
  </si>
  <si>
    <t xml:space="preserve">22VM/400x1000mm </t>
  </si>
  <si>
    <t>DN20</t>
  </si>
  <si>
    <t>Navezava na obstoječ razvod ogrevanja DN20 z razvodom DN15 (predtok in povratek), vključno z vsem pritrdilnim in montažnim materialom</t>
  </si>
  <si>
    <t>1.-4. NADSTROPJE</t>
  </si>
  <si>
    <t xml:space="preserve">Praznjenje obstoječega konvektorskega razvoda </t>
  </si>
  <si>
    <t>tip enakovredno kot SYSCOIL II VN 30-2 cevni (2 hitrost, Qh=1250W, Qg=1100kW; Lw=39dB(A))</t>
  </si>
  <si>
    <t>DN20/NP16</t>
  </si>
  <si>
    <t>PRESTAVITEV  obstoječega ventilatorskega konvektorja VENTILCLIMA VCE82, dobavi in vgradi se novo izhodno rešetko (izvedba in izgled enako kot pri obstoječih konvektorjih, izdela se izrez vertikalno v parapet), nosilno konstrukcijo za pritrditev na steno, pritrdilni in montažni material</t>
  </si>
  <si>
    <t>Navezava na razvod kondenza DN50  z PE T kosom DN50 in fleksibilno cevjo DN32 l=0,5m, skupaj z fazonskimi kosi, pritrdilnim in montažnim materialom.</t>
  </si>
  <si>
    <t>Navezava na obstoječe priključke ogrevanja/hlajenja DN25 (DOVOD IN POVRATEK), dobava in montaža kovinske flekssibilne cevi DN20, skupne dolžine 3m, za nazivni tlak PN10, za priključitev konvektorjev, z materialom za spajanje in pritrditev, fazonskimi kosi in izolacijo kot npr. Armaflex debeline 13mm.</t>
  </si>
  <si>
    <t xml:space="preserve">Dobava in montaža sobnega termostata za regulacijo enega konvektorja. Termostat mora omogočati zapiranje/odpiranje AB-QM ventila z elektortermičnim pogonom in priklop okenskega stikala. Pri upravljanju obstoječih konvektorjev pred naročilom preveri kompatibilnost z vgrajenimi konvektorji Ventilclima </t>
  </si>
  <si>
    <t>Navezava na obstoječ konvektorski razvod DN20, vključno z odrezom obstoječe inštalacije, fazonskimi kosi, vsem nontažnim in pritrdilnim materialom - dimenzije obstoječih razvodov preveri na objektu</t>
  </si>
  <si>
    <t>Navezava na obstoječ konvektorski razvod DN25, vključno z odrezom obstoječe inštalacije, fazonskimi kosi, vsem nontažnim in pritrdilnim materialom - dimenzije obstoječih razvodov preveri na objektu</t>
  </si>
  <si>
    <t>Navezava na obstoječ konvektorski razvod DN32, vključno z odrezom obstoječe inštalacije, fazonskimi kosi, vsem nontažnim in pritrdilnim materialom - dimenzije obstoječih razvodov preveri na objektu</t>
  </si>
  <si>
    <t>Navezava na obstoječ razvod kondenza DN50 z PE T kosom DN50 in fleksibilno cevjo DN32 l=0,5m; skupaj z fazonskimi kosi, pritrdilnim tesnilnim in montažnim materialom.</t>
  </si>
  <si>
    <t>Tlačno preizkušnjo novih razvodov</t>
  </si>
  <si>
    <t>Praznjenje ogrevalnega sistema, polnjenje ogrevalnega sistema z omehčano vodo</t>
  </si>
  <si>
    <t>Funkcionalni zagon, sheme, smeri pretokov</t>
  </si>
  <si>
    <t>Pripravljalna dela, zarisovanje, pregled, transportni in ostali splošni stroški</t>
  </si>
  <si>
    <t>Priprava tehnične dokumentacije, projekta za obratovanje in vzdrževanje</t>
  </si>
  <si>
    <t>REKAPITULACIJA PREZRAČEVANJE:</t>
  </si>
  <si>
    <r>
      <t xml:space="preserve">SKUPAJ </t>
    </r>
    <r>
      <rPr>
        <b/>
        <sz val="10"/>
        <rFont val="Arial CE"/>
        <family val="2"/>
        <charset val="238"/>
      </rPr>
      <t>(PREZRAČEVANJE)</t>
    </r>
    <r>
      <rPr>
        <b/>
        <sz val="12"/>
        <rFont val="Arial CE"/>
        <family val="2"/>
        <charset val="238"/>
      </rPr>
      <t>:</t>
    </r>
  </si>
  <si>
    <t>PREZRAČEVANJE</t>
  </si>
  <si>
    <t>1. NADSTROPJE</t>
  </si>
  <si>
    <t>Navezava na obstoječ razvod (dovod zraka), ves tesnilni, pritrdilni in montažni material</t>
  </si>
  <si>
    <t>priključek fi100mm</t>
  </si>
  <si>
    <t>Dobava in montaža spiro kanalov iz pocinkane jeklene pločevine debeline po DIN 24190, vključno s prirobnicami, fazonskimi kosi, spoji, obešalnim, tesnilnim in pritrdilnim materialom</t>
  </si>
  <si>
    <t>∅100</t>
  </si>
  <si>
    <r>
      <t>Osnovna izolacija kanalov mora biti zagotovljena iz materialov z zaprto celično strukturo, difuzijsko odpornostjo</t>
    </r>
    <r>
      <rPr>
        <sz val="9"/>
        <rFont val="Arial"/>
        <family val="2"/>
        <charset val="238"/>
      </rPr>
      <t xml:space="preserve"> m &gt; 5000, toplotno prevodnostjo l &lt; 0.038 W/mK (pri 20°C)</t>
    </r>
  </si>
  <si>
    <r>
      <t>m</t>
    </r>
    <r>
      <rPr>
        <vertAlign val="superscript"/>
        <sz val="9"/>
        <rFont val="Arial CE"/>
        <family val="2"/>
        <charset val="238"/>
      </rPr>
      <t>2</t>
    </r>
  </si>
  <si>
    <t>Dobava in montaža izolirane fleksibilne cevi, vključno z obešalnim, tesnilnim in pritrdilnim materialom</t>
  </si>
  <si>
    <t>Ročne dušilne lopute za nastavitev pretočne količine zraka po kanalih</t>
  </si>
  <si>
    <t>Prezračevalni ventil za dovod zraka, bele barve, skupaj z vsem pritrdilnim in montažnim materialom kot npr. Helios KTZV 125 - ∅125</t>
  </si>
  <si>
    <t xml:space="preserve">NOVA-D, 300x100mm </t>
  </si>
  <si>
    <t>3. NADSTROPJE</t>
  </si>
  <si>
    <t>Prezračevalni ventil za dovod zraka, bele barve, skupaj z vsem pritrdilnim in montažnim materialom kot npr. Helios KTZV 100 - ∅100</t>
  </si>
  <si>
    <t>4. NADSTROPJE</t>
  </si>
  <si>
    <t xml:space="preserve">Opomba: </t>
  </si>
  <si>
    <t>V cenah na enoto morajo biti upoštevane postavke:</t>
  </si>
  <si>
    <t>Volumska nastavitev rešetk in ventilov</t>
  </si>
  <si>
    <t>Funkcionalni zagon, meritve prezračevanja sheme,</t>
  </si>
  <si>
    <t>Pripravljalna dela, zarisovanje, pregled</t>
  </si>
  <si>
    <t xml:space="preserve">Fotografiranje podometnih instalacij pred izvedbo spuščenih stropov </t>
  </si>
  <si>
    <t>ZA ELEKTRIČNE INŠTALACIJE IN OPREMO</t>
  </si>
  <si>
    <t>Opombe:</t>
  </si>
  <si>
    <t>Cena vsega materiala mora vsebovati dobavo in montažo.</t>
  </si>
  <si>
    <t>Ves drobni in montažni material, doze, manjša nepredvidena dela, priklop,  ter stroški transporta morajo biti že zajeti v ceni materiala.</t>
  </si>
  <si>
    <t>Ponudba za razdelilnike mora vsebovati cene po vseh posameznih  sestavnih delih, ki so vgrajeni v razdelilnik</t>
  </si>
  <si>
    <t>Izvajalec je dolžan izvesti vsa dela, ki so prikazana bodisi s popisno postavko, risbo ali tekstualnim delom.</t>
  </si>
  <si>
    <t>Izvajalec na zahtevo investitorja, projektanta ali nadzora dostavi na vpogled vzorce predvidenih elementov pred vgradnjo v potrditev</t>
  </si>
  <si>
    <t>V kolikor se ponuja drugačna (enakovredna) oprema, kot je v popisu je potrebno to v ponudbi jasno pripisati in navesti katera oprema je v ponudbi, sicer se smatra, da je ponujena oprema po popisu.</t>
  </si>
  <si>
    <t>Poz.</t>
  </si>
  <si>
    <t>Opis opreme</t>
  </si>
  <si>
    <t>€/EM</t>
  </si>
  <si>
    <t>€ skupaj</t>
  </si>
  <si>
    <t>Električne inštalacije</t>
  </si>
  <si>
    <t>(dobava in montaža)</t>
  </si>
  <si>
    <t>Obstoječ razdelilnik A1-3 (dograditev):</t>
  </si>
  <si>
    <t>1p inštalacijski odklopnik C /10 A, 10 kA</t>
  </si>
  <si>
    <t>1p inštalacijski odklopnik C /16 A, 10 kA</t>
  </si>
  <si>
    <t>izdelava preboja za uvod in priklop novih kablov</t>
  </si>
  <si>
    <t>meritve in certifikati</t>
  </si>
  <si>
    <t>drobni montažni material, vrstne sponke</t>
  </si>
  <si>
    <t>skupaj obstoječ razdelilnik:</t>
  </si>
  <si>
    <t>Obstoječ razdelilnik A2-1 (dograditev):</t>
  </si>
  <si>
    <t>Obstoječ razdelilnik A3-1 (dograditev):</t>
  </si>
  <si>
    <t>Obstoječ razdelilnik A4-1 (dograditev):</t>
  </si>
  <si>
    <t>Prestavitev obstoječe Fluo svetilke 4x14 W. V ceni prestavitve zajeti:</t>
  </si>
  <si>
    <t>-</t>
  </si>
  <si>
    <t>Odklop in demontažo obstoječe svetilke</t>
  </si>
  <si>
    <t>Prestavitev Armstrong plošče</t>
  </si>
  <si>
    <t>podaljšanje obstoječega kabla NYM-J  3x1,5 mm2 do dolžine 5m, vključno z nadometno dozo in sponkami</t>
  </si>
  <si>
    <t>Ponovna montaža in ponovni priklop svetilke</t>
  </si>
  <si>
    <t>Prestavitev in prevezava obstoječe Fluo svetilke 4x14 W na novo stikalo. V ceni prestavitve zajeti:</t>
  </si>
  <si>
    <t>nov kabel NYM-J 4x1,5 mm2 do dolžine 10m, vključno z nadometno dozo in sponkami</t>
  </si>
  <si>
    <t>stikalo navadno</t>
  </si>
  <si>
    <t>stikalo serijsko</t>
  </si>
  <si>
    <t>stikalo izmenično</t>
  </si>
  <si>
    <t>stikalo križno</t>
  </si>
  <si>
    <t>Prestavitev (demontaža, ponovna montaža) obstoječega serijskega stikala, vključno z podaljšanjem kabla 4x1,5 mm do dolžine 3m in spojnim materialom ter vgradnjo nove doze</t>
  </si>
  <si>
    <t>Zamenjava obstoječih dotrajanih varnostnih svetilk:</t>
  </si>
  <si>
    <t>demontaža obstoječe varnostne svetilke, odvoz na deponijo</t>
  </si>
  <si>
    <t>Prestavitev (demontaža, ponovna montaža) obstoječega notranje domofonske enote, vključno z podaljšanjem sistemskega domofonskega kabla do dolžine 3m, spojnim materialom, vgradnjo nove doze in testiranjem delovanja</t>
  </si>
  <si>
    <t>Prestavitev (demontaža, ponovna montaža) obstoječega sobnega kontrolerja za konvektor, vključno z podaljšanjem flex kabla 7x1,5 mm2 do dolžine 3m, spojnim materialom, vgradnjo nove doze in testiranjem delovanja</t>
  </si>
  <si>
    <t>Montaža in priklop novega sobnega kontrolerja za konvektor (kontroler dobavi strojnik), vključno z povezovalnim flex kablom 7x1,5 mm2 do dolžine 15m, spojnim materialom, priklopom na konvektor in testiranjem delovanja</t>
  </si>
  <si>
    <t>Priklop novega konvektorja (kontroler dobavi strojnik) na električno omrežje, vključno z povezovalnim kablom 3x1,5 mm2 do dolžine 10m, spojnim materialom, priklopom na konvektor in testiranjem delovanja</t>
  </si>
  <si>
    <t>Prevezava obstoječih končnih stikal v oknih na nove oz. prestavljene sobne termostate, vključno z flex povezovalnim kablom 3x1,5 mm2 do dolžine 20m, spojnim materialom, priklopom na sobni termostat in testiranjem delovanja</t>
  </si>
  <si>
    <t>Vgradnja novih končnih stikal v obstoječa okna in povezava na nove sobne termostate, vključno z flex povezovalnim kablom 3x1,5 mm2 do dolžine 20m, spojnim materialom, izvedbo preboja priklopom na sobni termostat in testiranjem delovanja</t>
  </si>
  <si>
    <t>Prevezava obstoječih in novih motornih pogonov na žaluzijah delno na obstoječa in delno nova stikala, vključno z flex povezovalnim kablom 4x1,5 mm2 do dolžine 10m, spojnim materialom, priklopom na na stikalo in testiranjem delovanja</t>
  </si>
  <si>
    <t>Stikalo za žaluzije (1-0-2), montaža z obstoječ parapetni kanal ali podometno, komplet z dozo in spojnimi ter pritrdilnim materialom</t>
  </si>
  <si>
    <t>Trojna vtičnica 230V/16A, sive barve, za vgradnjo parapetni kanal, vključno z dozami, vgradnjo v obstoječ parapetni kanal in drobnim materialom</t>
  </si>
  <si>
    <t>Dvojna vtičnica RJ45, kat. 6, sive barve, za vgradnjo parapetni kanal, vključno z dozami, vgradnjo v obstoječ parapetni kanal in drobnim materialom</t>
  </si>
  <si>
    <t>Polaganje kablov delno na na obstoječe kabelske police in instalacijske kanale (60%), delno v inštalacijske cevi (40%):</t>
  </si>
  <si>
    <t xml:space="preserve"> -</t>
  </si>
  <si>
    <t>NYM-J 3x2,5 mm2</t>
  </si>
  <si>
    <t xml:space="preserve"> m</t>
  </si>
  <si>
    <t>NYM-J 3x1,5 mm2</t>
  </si>
  <si>
    <t>NYM-J 4x1,5 mm2</t>
  </si>
  <si>
    <t>NYM-J 5x1,5 mm2</t>
  </si>
  <si>
    <t>FTP 4x2x23AWG, kat. 6</t>
  </si>
  <si>
    <t>Obstoječe rack komunikacijske omare (dograditev za priklop dodatnih FTP kablov):</t>
  </si>
  <si>
    <t>Priključni panel z 24×RJ45 FTP kat.6 konektorji</t>
  </si>
  <si>
    <t>skupaj obstoječe rack komunikacijske omare:</t>
  </si>
  <si>
    <t>Detekcije obstoječih inštalacij, razne prevezave, demontaže in prestavitve obstoječih elektroinštalacij (ocenjeno)</t>
  </si>
  <si>
    <t>Galvansko cinkane perforirane kabelske police, komplet z pokrovom, nosilci in vezno-spojnim materialom:</t>
  </si>
  <si>
    <t>KP-100/60 mm</t>
  </si>
  <si>
    <t>Zaščitne instalacijske cevi, vključno z montažnim priborom:</t>
  </si>
  <si>
    <r>
      <t xml:space="preserve">cev </t>
    </r>
    <r>
      <rPr>
        <sz val="10"/>
        <rFont val="Symbol"/>
        <family val="1"/>
        <charset val="2"/>
      </rPr>
      <t>F</t>
    </r>
    <r>
      <rPr>
        <sz val="10"/>
        <rFont val="Calibri"/>
        <family val="2"/>
        <charset val="238"/>
      </rPr>
      <t xml:space="preserve"> 20-35 mm</t>
    </r>
  </si>
  <si>
    <r>
      <t xml:space="preserve">cev </t>
    </r>
    <r>
      <rPr>
        <sz val="10"/>
        <rFont val="Symbol"/>
        <family val="1"/>
        <charset val="2"/>
      </rPr>
      <t>F</t>
    </r>
    <r>
      <rPr>
        <sz val="10"/>
        <rFont val="Calibri"/>
        <family val="2"/>
        <charset val="238"/>
      </rPr>
      <t xml:space="preserve"> 13,5-16 mm</t>
    </r>
  </si>
  <si>
    <r>
      <t xml:space="preserve">Razni manjši preboji do  </t>
    </r>
    <r>
      <rPr>
        <sz val="10"/>
        <rFont val="Symbol"/>
        <family val="1"/>
        <charset val="2"/>
      </rPr>
      <t>F</t>
    </r>
    <r>
      <rPr>
        <sz val="10"/>
        <rFont val="Calibri"/>
        <family val="2"/>
        <charset val="238"/>
      </rPr>
      <t xml:space="preserve"> 50 mm za prehode kablov skozi stene/ploščo,  kitanje in fina obdelava, pleskanje in čiščenje ter odvoz rušenega materiala na deponijo.</t>
    </r>
  </si>
  <si>
    <t>Dolbenje utora do 50x50 mm, za električne inštalacije,  kitanje in fina obdelava, pleskanje in čiščenje ter odvoz rušenega materiala na deponijo.</t>
  </si>
  <si>
    <t>Demontaža obstoječih armstrong plošč zaradi dostopa do obstoječih kabelskih polic, ponovna montaža po zaključku del</t>
  </si>
  <si>
    <t>Nadometne doze, IP44, vključno s pokrovom (ocena):</t>
  </si>
  <si>
    <t>doza 80×80 mm</t>
  </si>
  <si>
    <t>Izvedba pregleda, preskusov in meritev na celotni električni inštalaciji v objektu na površini cca 3.800 m2 zaradi izvedenega posega na inštalaciji in izdelava poročila</t>
  </si>
  <si>
    <t>Izvedba meritev signalno komunikacijskih inštalacij in izdelava poročila</t>
  </si>
  <si>
    <t>skupaj električne inštalacije :</t>
  </si>
  <si>
    <t>Avtomatsko javljanje požara in detekcija plina</t>
  </si>
  <si>
    <t>Ponujena oprema mora biti kompatibilna z obstoječo požarno centralo Firex JUNO-NET (v upravljanju Prosignal d.o.o.)</t>
  </si>
  <si>
    <t>Razširitev obstoječe požarne centrale Firex JUNO-NET, dodatno prokramiranej, testiranje.</t>
  </si>
  <si>
    <t>Modul z eno zanko za J-NET centrale Inštalacija v sami centrali ali samostojnem ohišju - J-NET-SP-001-SA </t>
  </si>
  <si>
    <t>RS-485 vmesnik za povezavo central in paralelnih tablojev Vmesnik za mrežno povezovanje J-NET central, tudi povezava med adresabilnimi centralami in paralelnimi tabloji. En na vsaki strani - J-NET-INT-485</t>
  </si>
  <si>
    <t>Adresabilni optični detektor dima GFE protokol, 2 LED diodi, s podnožjem - NB-358-S-L</t>
  </si>
  <si>
    <t>Adresabilni ročni javljalnik požara z izolatorjem zanke GFE protokol, LED dve barvi, zaščita pred kratkim stikom, plastični pokrov, rdeč, plastični, s podnožjem, z izolatorjem zanke - GFE-MCPA-ISO  </t>
  </si>
  <si>
    <t>Prestavitev (demontaža, ponovna montaža) obstoječega adresabilnega optičnega detektorja, vključno z podaljšanjem JE-H(St)H 2x2x0,8 mm do dolžine 5m, spojnim materialom in testiranjem delovanja</t>
  </si>
  <si>
    <t>Adresabilni vhodno/izhodni modul En nadzorovani vhod in en izhodni rele. Napajanje preko zanke ali zunanji 24 VDC – I/O</t>
  </si>
  <si>
    <t>Adresabilna sirena Maksimalno do 32 siren v zanki. Rdeča, 88 dB, 7 mA v aktivnem stanju. Potenciometer za prilagajanje jakosti zvoka – VULCAN-A</t>
  </si>
  <si>
    <t>Javljalnik plina ogljikov monoksid CO-250 z relejnim vmesnikom AV-RE 4-20</t>
  </si>
  <si>
    <t>Detektor metana v protieksplozijskem ohišju, katalitičen, Pred-alarm 15% LEL, Alarm 30% LEL - S-INE700C-RE</t>
  </si>
  <si>
    <t>AKU baterija 45Ah </t>
  </si>
  <si>
    <t>Označevalna ploščica  </t>
  </si>
  <si>
    <t>Predpregled kompletnega protipožarnega sistema v objektu, izdelava poročila</t>
  </si>
  <si>
    <t>Dograditev in servis protipožarnega sistema </t>
  </si>
  <si>
    <t>Skupaj avtomatsko javljanje požara in detekcija plina:</t>
  </si>
  <si>
    <t>PRESTAVITEV  obstoječega ventilatorskega konvektorja CLIMMY COMFORT 1200 (nameščen v avli v pritličju objekta) , dobavi in vgradi se nosilno konstrukcijo za pritrditev na strop, vključno z navezavo na razvod ogrevanja (dovod in povratek) z 2x fleksibilno cejo DN25 l=1m in z navezavo na kondenzni vod z fleksibilno cevjo DN32 l=1m. V postavki mora biti zajet ves tesnilni, pritrdilni in montažni material.</t>
  </si>
  <si>
    <t>Slikopleskarska obdelava sten  - 1x oplesk z barvo domflok ali latex, v prozorni mat izvedbi na že pripravljeno podlago, zajeto v ločeni postavki
* obdelava špalet se ne obračunava posebej in mora biti zajeta v enotno ceno
►hodniki in stopnišče</t>
  </si>
  <si>
    <t>Slikopleskarska obdelava sten - 2x kitanje in brušenje, vključno z izravnavo vseh neravnin
* obdelava špalet se ne obračunava posebej in mora biti zajeta v enotno ceno
►pritličje in nove mavčnokartonske stene</t>
  </si>
  <si>
    <t xml:space="preserve">NOTRANJA POLNA ENOKRILNA VRATA Z NADSVETLOBO
Mizarska dimenzija: 100 x 265 cm
Prehod: svetla dimenzija 90 x 210 cm
Nadsvetloba: dvoslojno steklo, nadsvetloba dimenzije cca 100 x 55 cm, steklo prosojno
Odpiranje: levo/desno
Vratni okvir: kovinski, prašno barvan v barvi, barva po izboru projektanta, gumijasto tesnilo. Okvir objame debelino zidu. Barvo in izgled potrdi projektant!
Vratno krilo: perforirana iverna plošča, obojestransko obožena z ultrapasom v barvi po izboru projektanta), debelina krila min. 45 mm. Barvo in izgled potrdi projektant! 
Kljuke in ključavnice: inox kljuka - kljuka z deljenim ščitom, matiran izgled, cilindrična ključavnica s sistemskim ključem. Kljuko potrdi projektant!
Okovje: nerjaveče inox, matiran izgled, 3x vidno nasadilo na vratno krilo
Tip in debelina stene: mavčnokartonasta stena debeline do cca 20 cm.
</t>
  </si>
  <si>
    <t xml:space="preserve">Predelava obstoječih lesenih plošč parapetnega zidu, za potrebe vgradnje konvektorjev, po obstoječem sistemu. Postavka vsebuje:
- demontaža obstoječih ivernih plošč
- predelava sistema pritrjevanja. Sistem pritrjevnaja se izvede kot na obstoječih ploščah na območju obstoječih konvektorjev. Vgradi se vijak in dekorativne matice s pomočjo katerih, je možna demontaža plošče v primeru servisiranja konvektorja. 
- vključno z eventulenim krajšanjem in ponovni robljenjem iverne plošče z ABS trakom
- ponovna montaža plošče na mestu konvektorja.
- plošče dimenzije cca 105 x 160 cm in debeline cca 2 cm
►parapetna obloga na mestu novih konvektorjev
</t>
  </si>
  <si>
    <t>PRIKAZ OBSTOJEČEGA SISTEMA:</t>
  </si>
  <si>
    <t xml:space="preserve">dodatek za izdelava spoja pregradne mavčnokartonske stene z fasadno steno. Postavka vsebuje:
- dobava in vgradnja kovinskega profila 30x30 mm, za izvedbo podkonstrukcije 
- dobava in vgradnja tipskega "U" profila, ki se namesti med spoj knauf plošč in okna, za preprečitev neenakomernih razpok stika
- vstavljanje toplotne izolacije v debelini 30 mm, ki mora biti zasidrana proti posedanju
- izdelava 2x enoslojne mavčnokartonske obloge iz GKB plošče, debeline 12,5 mm
- obdelava stika v širini cca 30 cm in višini cca 230 cm, obračun po m2 izvedbe stika
►SKUPNA DEBELINA STENE na spoju d = 55 mm
►stik mavčnokartonske stene z stavbnim pohištvom
</t>
  </si>
  <si>
    <t xml:space="preserve">Stene instalacijskih jaškov kot npr. W629 ali enakovredno
- oblaganje okenskih špalet
- Odmik od sidre konstrukcije od 2 cm do 20 cm
Dobava in montaža  instalacijske predstenske obloge:   
- Podkonstrukcija iz profilov UW/CW
- vključno z vsemi potrebnimi ojačitvami za pritrjevanje opreme
- Mavčne plošče GKB 2x 12,5 mm, skupaj 25 mm
Opomba: stiki med mavčnimi ploščami se fugirajo s sistemsko fugirno maso impregnirani uniflott.  Stiki vidnega sloja plošč in rob mavčnih plošč ob drsnem stiku se na stikih z masivnimi konstrukcijami armirajo s trakom iz steklenih vlaken. 
- obloge zogrnjih razširitvenih profilov stavbnega pohištva
* obračun po m2 izvedene obloge špalete
►lokalna popravila poškodovanih mavčnokartonskih oblog
</t>
  </si>
  <si>
    <t>Priprava gradbišča z vsemi potrebnimi deli, materiali in objekti (ureditev gradbišča, deponije, začasni objekti, gradbiščna tabla, opozorilni znaki, zagraditev gradbišča z mrežno ograjo, zagotovitev varnostnih in higiensko tehničnih pogojev - wc. 
►celotno območje obdelave</t>
  </si>
  <si>
    <t>Lokalna odstranitev obstoječega mavčnokartonskega stropa in odvoz na trajno deponijo. Etažna višina cca 3m, višina spuščenega stropa Višina stropa cca 265 cm, višina spuščanja cca 40 cm
►za potrebe izvedbe predelav v spuščenem stropu</t>
  </si>
  <si>
    <t>Demontaža plošč "ARMSTRONG" stropa, deponiranje na objektu in ponovna montaža plošč po končanih delih. Postavka zajema lokalna odpiranja stropa zaradi potreb izvedbe inštalacijskih del
Višina stropa cca 265 cm, višina spuščanja cca 40 cm
►za potrebe izvedbe predelav v spuščenem stropu</t>
  </si>
  <si>
    <t>Demontaža obstoječega armstrong stropa, vključno z vso podkonstrukcijo in odvoz na trajno deponijo 
►izvedba nove razporeditve prostorov</t>
  </si>
  <si>
    <t xml:space="preserve">Popravilo obstoječih fug (stik talne keramike z nizkostensko keramično obrobo). Postavka vsebuje:
- odstranitev obstoječih poškodovanih fug
- ponovno fugiranje z trajno elastičnim kitom  v enakem izgledu kot obstoječe fuge
- postavka zajema lokalna krpanja na več lokacijah v objektu
- obračun po m1 izvedbe
</t>
  </si>
  <si>
    <t>Odstranitev obstoječih vrat v predelnih stenah in odvod na trajno deponijo. Vrata gradbene dimenzije cca 100 x 265 cm, postavka vsebuje:
- odstranitev obstoječih lesenih vrat z kovinskim podbojem
- sanacija praga na mestu odstranjenih vrat: lokalna izvedba estriha cca 20x100x15 cm 
- odvoz odpadkov na trajno deponijo 
* obračun po kom
►odstranitev starih vrat</t>
  </si>
  <si>
    <t>Ključavničarska dela</t>
  </si>
  <si>
    <t>Splošna določila: Materiali za ključavničarska dela morajo ustrezati določilom vejavnih predpisov in standardov!
Izvajalec del mora pred izvedbo vse mere in količine kontrolirati na objektu in tako dobljenim meram prilagoditi izvedbo. Odstopanja ali nejasnosti je dolžan sporazumno rešiti s projektantom</t>
  </si>
  <si>
    <t>Izvajalec jeklene konstrukcije  mora za vse elemente izdelati delavniške načrte, ki jih dati v potrditev  projektantu in statiku. Prav tako mora imeti izvajalec v svoji ceni zajet strošek izdelave vmesnih in končnega poročila jeklene konstrukcije, ki ga izdela zunanja pooblaščena organizacija.</t>
  </si>
  <si>
    <t>Potrebno zajeti:</t>
  </si>
  <si>
    <t>- Konstrukcija izdelana po dimenzijah in zahtevanih profilih iz statičnega računa in delavniških načrtov.</t>
  </si>
  <si>
    <t>- izdelava, dobava in montaža konstrukcije z varjenjem</t>
  </si>
  <si>
    <t>- zaščita elementov konstrukcij, skladno z navedbo v posamezni postavki</t>
  </si>
  <si>
    <t>- v ceni zajeti tudi vsa sidra za vgrajevanje  in pritrditev, pritrdilne ploščice, zvare, vezni material</t>
  </si>
  <si>
    <t>- vsi zunanji in notranji kovinski elementi morajo biti ozemljeni</t>
  </si>
  <si>
    <t>- v ceni je upoštevati delovne odre, dvigala za montažo in avtodvigalo</t>
  </si>
  <si>
    <t xml:space="preserve"> - v enotni ceni vsake postavke popisa mora biti zajeto: izdelava, dobava in montaža kovinskih elementov, vključno s potrebnimi transporti, dvigi, spusti, delovnimi odri in finalno obdelana po popisu</t>
  </si>
  <si>
    <t xml:space="preserve"> - ves potrebni pritrdilni in spojni material
 - obračun po kg vgrajenega materiala
 - vsi elementi protikorozijsko zaščiteni
 -  Vključno z vsemi pomožnimi, pripravljalnimi in zaključnimi deli
 - priprava delavniških načrtov. Delavniške načrte potrdi in odobri odgovorni   projektant gradbenih konstrukcij: detajle in ustrezno profilacija (brez kontrole dimenzij)!</t>
  </si>
  <si>
    <t xml:space="preserve">- Konstrukcijsko jeklo je kvalitete S 355, po SIST EN 10025-2, SIST EN 10210 ter SIST EN 10219, izdelava in montaža jeklene konstrukcije po SIST EN 1090-2, v kvaliteti EXC2. Vijaki so kvalitete min 8.8 po DIN 931, kvalita matica 8, DIN 934, podložke DIN 125. Varijo lahko le A-testirani varilci SIST EN 287-1/2004, kvaliteta zvarnih spojev SIST EN 5817 razred C, kontrola varjenja, skladno z WPS. Splošna navodila:
- vse ostre robove posneti
- izvesti sprotno dimenzijsko kontrolo
- splošne tolerance ISO 2768-mK, princip toleriranja po ISO 8015
Navodilo za protikorozijsko zaščito, tip protikorozijske zaščite je naveden v posameznih postavkah
- protikorozijska zaščita po EN ISO 12944: peskanje Sa 2,5 po EN ISO 12944-4
- protikorozijska zaščita C3, po EN ISO 12944-2: 80my + 80my za akrilne ali epoksi barve
- protikorozijska zaščita C4 in C5, po EN ISO 12944-2: 85my vročecinkano po SIST EN ISO 1461
</t>
  </si>
  <si>
    <t>KV varilec</t>
  </si>
  <si>
    <t>30% material</t>
  </si>
  <si>
    <t>%</t>
  </si>
  <si>
    <t xml:space="preserve"> 1.1</t>
  </si>
  <si>
    <t xml:space="preserve"> 1.2</t>
  </si>
  <si>
    <t>B.v</t>
  </si>
  <si>
    <t>B.vi</t>
  </si>
  <si>
    <t xml:space="preserve">Zamenjava obstoječega poškodovanega parketa in dobava in vgradnja novega lamelnega klasičnega parketa - hrastov parket  - izgled natur.
V ceni upoštevati obrus estriha, nanos protiprašnega premaza,  pripravo podlage z izravnalno maso, lepljenje parketa na podlago z dvokomponentnim 2-k lepilom za parket, 3x brušenje in 3x lakiranje (lak na vodni osnovi, zadnji nanos laka mora biti dvokomponentni lak) ves potreben drobni material (silikoni, kit, poliuretanska pena). 
Položeni parket mora odležati min 7 dni na objektu pred pričetkom polaganja. 
►obračun po neto izvedeni tlorisni površini
►Parket se polaga na talne površine
V postavki delo zajeti vključno z vsem potrebnim veznim in drobnim materialom, vključno z odstranitvijo in odvozom starega poškodovanega parketa
OPOMBA:
postavka predvidena za lokalno krpanje obstoječega poškodovanega parketa (lokalne poškodbe, izvedba novih pragov med vrati ipd.)
</t>
  </si>
  <si>
    <t>SPUŠČENI STROPOVI</t>
  </si>
  <si>
    <t>Stikalo za roloje (1-0-2), opremljeno s cilindričnim ključem na zaklepanje, komplet z ohišjem in spojnim ter pritrdilnim materialom</t>
  </si>
  <si>
    <t>Pregled in tesnjenje prebojev do velikosti cca fi 100 med požarnimi sektorji in podsektorji, kot npr. Promat z odpornostjo EI 60 (preveriti obstoječo požarno študijo), vključno s ploščicami za označitev preboja in  z izjavo</t>
  </si>
  <si>
    <t>Paralelni tablo za kontrolo in upravljanje adresabilnih požarnih požarnih central. Kontrola vseh funkcij centrale preko identičnih pristopnih šifer. Do 4 MINI-REP plošče se lahko priključijo na eno adresabilno centralo. Povezovanje na centralo preko RS-485, optike ali TCP/IP pretvornika,SLO tipkovnica/meni - JUNIOR-MINI-REP </t>
  </si>
  <si>
    <t>Vodnik JY(st)Y 2x2x0.8mm - rdeče barve, komplet z pritrdilnim materialom</t>
  </si>
  <si>
    <t>6.</t>
  </si>
  <si>
    <t>7.</t>
  </si>
  <si>
    <t>5.</t>
  </si>
  <si>
    <t>Demontaža in predelava spuščene stropa "ARMSTRONG", zaradi izvedbe novih predelnih sten in ponovna montaža strop, vključno z dobavo in montažo nove podkonstrukcije na mestu odstranjene in prilagoditev dimenzij stropnih plošč. 
Višina stropa cca 265 cm, višina spuščanja cca 40 cm</t>
  </si>
  <si>
    <t>Menjava poškdovanih ammstrong plošč na mestu starih poškodovanih plošč. Postavka zajema demontažo starih poškodovanih plošč, odvoz na trajno deponijo in montaža novih plošč, v enakem izgledu kot so obstoječe.
►menjava poškodovanih plošč..</t>
  </si>
  <si>
    <t>Izdelava prebojev v mavčnokartonskih stenah za vgradnjo novih vrat. Nova vrata gradbene dimenzije cca 100 x 265 cm, postavka vsebuje:
- izdelava nove odprtine v mačnokartonskih steni, debeline cca 15 cm
- obdelava špalet nove odprtine: ojačitev z tipskimi profili, kot predpriprava za vgradnjo vrat
- sanacija praga pri novi odprtini: lokalna izvedba estriha cca 20x100x15 cm z hitrosušečim estrihom
- krajšanje nizkostenske keramične obrobe in ponovno leplenje ter fugiranje
- odvoz odpadkov na trajno deponijo 
* obračun po kom
►nove vratne odprtine</t>
  </si>
  <si>
    <t>8.</t>
  </si>
  <si>
    <t>Izdelava PID projekta elektro inštalacij in predaja investitorju v tiskani in elektronski obliki</t>
  </si>
  <si>
    <t>9.</t>
  </si>
  <si>
    <t xml:space="preserve">Sanacija obstoječega lamelnega hrastovega parketa. Postavka vsebuje:
- 3x brušenje z tračnim brusilnikom
- 2 x fugiranje udrtin in brušenje
- 2x lakiranje in brušenje z enokomponentnim lakom na vodni osnovi
- 1 x lakiranje in brušenje z dvokomponetnim lakom na vodni osnovi
Vključno z demontažo starih letvic (in odvoz na trajno deponijo) in namestitev novih letvic v enakem izgledu po končanih delih
</t>
  </si>
  <si>
    <t>Lokalna odstranitev stenske ali talne keramike ter odvoz na trajno deponijo
►odstranitev trokadera</t>
  </si>
  <si>
    <t>Kamniti pult dimenzije 290 x 50 cm</t>
  </si>
  <si>
    <t>Kamniti pult dimenzije 170 x 50 cm</t>
  </si>
  <si>
    <t>kg</t>
  </si>
  <si>
    <t xml:space="preserve">Dobava in montaža kamnitega pulta izdelanega iz poliranega granita, kamniti pult v debelini 5 cm, vključno z izdelavo vtora za vstavljanje LED traku (pozijo LED traku določi projektant). Kamniti pult dimenzije:
</t>
  </si>
  <si>
    <t>IZGLED OBSTOJEČEGA KAMNA:</t>
  </si>
  <si>
    <t>Dobava in vgradnja steklenih lepljenih in kaljenih vrat, za preprečitev prehoda nepooblaščeni, osebam v recepcijo. Postavka vsebuje:
- izdelava, dobava in montaža steklenih vrat, izdelanih iz kaljenega in lepljenega stekla, vrata dimenzije 70 x 120 cm, vključno z izdelavo vseh potrebnih izrezov za pritrjevanje steklenih vrat na steno, ter vstavljanje zaklepnega mehanizma in dobavo ter montažo zaklepnega mehanizma vrat, (vrata se zaklenejo z cilindrično ključavnico) in izdelavo 5x ključa za vrata. V enotni ceni upoštevati vso potrebno podkonstrukcijo za pritrditev vrat na steno. Steklo vrat izdelano v mat izvedbi.</t>
  </si>
  <si>
    <t>Vrata svetle dimenzija: 290 x 150 cm</t>
  </si>
  <si>
    <t>Vrata svetle dimenzija: 240 x 150 cm</t>
  </si>
  <si>
    <t>Dobava in vgradnja LED traku 12V (montaža pod pult v predizdelani utor), vkjučno z dobavo in vgradnjo stikala za vklop traka, timerja za vklop in napajalnika. Trak nameščen na dveh pultih, ki sta dimenzije 290 cm + 170 cm</t>
  </si>
  <si>
    <t>Dobava in polaganje plošč iz  naravnega kamna deb. 2cm na vertikalne stene recepcije s polaganjem na lepilo. Plošče se polagajo brez poudarjenih reg (polaganje na stik). Kamen polirani granit v enakem izgledu kot obstoječe.</t>
  </si>
  <si>
    <t>1.a</t>
  </si>
  <si>
    <t xml:space="preserve">Demontaža obstoječih ivernih plošč parapeta, krajšanje obstoječih plošč in ponovna montaža na enako lokacijo. V ceni upoštevati demontažo plošč na mestu stiku nove predelne stene z fasadno steno, za potrebe izvedbe spoja stik stena - stena in ponovna montaža z krajšanjem po izvedbi mavčnokartonske stene. Obračun po kom začasno demontirane plošče. Plošča dimenzije cca 105 x 160 cm  in debeline cca 2 cm
►za izvedbo stika mavčnokartonske stene in fasadnega zidu
</t>
  </si>
  <si>
    <t>Razne manjše predelave kovinskih konstrukcij po naročilu odgovornega nadzornika ali projektanta. Posebej se obračuna material in delo. Delo izvajati z ustrezno požarno zaščito in zaščito predmet v okolici varjenja. Vsa konstrukcija 2x opleskana z osnovno barvo in 2x z finalno zaščitno barvo, finalna barva v sibi barvi enaka kot obstoječa konstrukcija
►kovinska podkonstrukcija parapetov, ki je izdelana iz pohištvenih profilov</t>
  </si>
  <si>
    <t>Lokalna odstranitev mavčnokartonske stenske obloge ter odvoz na trajno deponijo
►odstranitev trokadera</t>
  </si>
  <si>
    <t>Revizijska vratca dimenzije 20 x 20 cm, montaža v mavčnokartonsko steno
►dostop do LED napajalnikov</t>
  </si>
  <si>
    <t>Revizijska vratca dimenzije 60 x 60 cm, montaža v mavčnokartonsko steno
►dostop do stropnih elementov inštalacij</t>
  </si>
  <si>
    <t>1.A</t>
  </si>
  <si>
    <t>1.B</t>
  </si>
  <si>
    <t>1.C</t>
  </si>
  <si>
    <t>1.D</t>
  </si>
  <si>
    <t>1.D/1</t>
  </si>
  <si>
    <t>1.D/2</t>
  </si>
  <si>
    <t>Dobava in vgradnja OSB plošče, debeline 25 mm kot podlaga za polaganje zaključne talne obloge. Plošče lepljene na podlago, zgornji sloj plošč obdelan za lepljenje zaključne talne obloge (izvedba izravnalne mase)</t>
  </si>
  <si>
    <t>1.I/1</t>
  </si>
  <si>
    <t>1.F</t>
  </si>
  <si>
    <t>1.G</t>
  </si>
  <si>
    <t>1.H</t>
  </si>
  <si>
    <t>1.I</t>
  </si>
  <si>
    <t>1.I/2</t>
  </si>
  <si>
    <t>1.J</t>
  </si>
  <si>
    <t>1.E</t>
  </si>
  <si>
    <t>Odstranitev steklene ALU predelne stene, vključno z vrati, stena višine cca 300 cm, vključno z odvozom na trajno deponijo</t>
  </si>
  <si>
    <t>12.</t>
  </si>
  <si>
    <t xml:space="preserve">Rušenje obstoječih mavčnokartonskih sten in odvoz odpadkov na trajno deponijo, </t>
  </si>
  <si>
    <t xml:space="preserve">Zidarsko krpanje estriha na mestu odstranjenih mavčnokartonskih sten, povprečna višina tlaka cca 20 cm in širina krpanja do cca 20 cm. Krpanje se izvede mikroamiranim estrihom, vključno z dodatkom za hitrosušenje estriha. Obračun po m1 izvedbe </t>
  </si>
  <si>
    <t>Skupaj z nepredvidenim</t>
  </si>
  <si>
    <t xml:space="preserve">SKUPAJ GRADBENO OBRTNIŠKA DELA </t>
  </si>
  <si>
    <t>Čiščenje objekta po vseh izvedenih delih. Očistijo se vse površine, kjer se bodo izvajala predmetna dela.
►celotno območje obdelave</t>
  </si>
  <si>
    <t>Obvezno je ločevanje rušenih materialov: beton in armiran beton, pločevina, les, steklo, plastika, kovina, … po klasifikaciji gr. odpadkov. Izvajalec prevzema vso odgovornost za ustrezno ravnanje z gradbenimi odpadki.</t>
  </si>
  <si>
    <t>Priprava dokumentacije (DZO), navodil za obratovanje in vzdrževanje</t>
  </si>
  <si>
    <t>Izdelava PID projekta- projekta izvedenih del</t>
  </si>
  <si>
    <t>SKUPAJ VODOVOD IN KANALIZACIJA</t>
  </si>
  <si>
    <t>VODOVOD, KANALIZACIJA</t>
  </si>
  <si>
    <t>OGREVANJE, HLAJENJE</t>
  </si>
  <si>
    <t>Priprava dokumentacije (DZO), navodil za obrat. in vzdrž.</t>
  </si>
  <si>
    <t>celjeroman</t>
  </si>
  <si>
    <t>Nepredvideno 20%</t>
  </si>
  <si>
    <t xml:space="preserve">Dobava in polaganje talne keramike debeline 8 mm v sloj lepila. Barva po izboru naročnika. Barvna niansa fugirne mase oziroma fug po izboru projektanta. Drsnost talne keramike min R9. Vključena vsa potrebna dela (vogalne fuge so silikonizirane), vključno z talnimi tipskimi letvicami na mestih menjave tlakov, po izboru projektanta, ročni vnosi potrebnega materiala in izdelavo nizkostenske obrobe v višini 5 cm
►Dobava in polaganje talne keramike predvidene dimenzije do 40 x 40 cm
- postavka zajema lokalna krpanja keramike na več lokacijah v objektu (izvedba novih pragov na območju novih vrat, sanacija poškodovane keramike)
</t>
  </si>
  <si>
    <t xml:space="preserve">Dobava in polaganje stenske keramike, debeline 8 mm v sloj lepila.  Barva po izboru naročnika. Barvna niansa fugirne mase oziroma fug po izboru projektanta. Vključena vsa potrebna dela (vogalne fuge so silikonizirane), vključno z ALU pravokotnimi eluksiranimi letvicami na izpostavljenih vogalih, letvice kvadratne oblike, po izboru projektanta, ročni vnosi potrebnega materiala.
►Dobava in polaganje stenske keramike predvidene dimenzije do 60 x 60 cm
- postavka zajema lokalna krpanja keramike na več lokacijah v objektu
</t>
  </si>
  <si>
    <t xml:space="preserve">Pregradna stena kot npr. W112 ali kvalitetno enakovredno
-- suh prostor /suh prostor --
Zahteve: 
- Požarna zaščita: /
- Konstrukcijska višina: do cca 3,0 m
Dobava in montaža  pregradne stene v sestavi:   
- Mavčne plošče GKB 2x 12,5 mm, skupaj 25 mm
- Podkonstrukcija iz profilov UW/CW 100 v medosnem razmaku 625 mm
- Izolacijski sloj KI TI140W d = 100 mm, zasidran proti posedanju
- vključno z vsemi potrebnimi ojačitvami za pritrjevanje opreme
- Mavčne plošče GKB 2x 12,5 mm, skupaj 25 mm
Opomba: stiki med mavčnimi ploščami se fugirajo s sistemsko fugirno maso kot npr. uniflott, gelbband ali enakovredno.  Stiki vidnega sloja plošč in rob mavčnih plošč ob drsnem stiku se ob stikih z masivnimi konstrukcijami armirajo s trakom iz steklenih vlaken. 
Sistem kot npr. Knauf  W112 ali kvalitetno enakovredno, 
►SKUPNA DEBELINA STENE d = 150 mm
</t>
  </si>
  <si>
    <t xml:space="preserve">SEKUNDARDNI "OBIČAJNI" GKB STROP
Zahteve: 
- Konstrukcijska višina etaže: do cca 300 cm
- Višina spuščanja: cca 40 cm
- požarna odpornost: /
Dobava in montaža  sekundarnega stropa v sestavi:
- Dvonivojska podkonstrukcija iz profilov UD/CD, obešena na nosilno konstrukcijo z obešali razreda nosilnosti 0,4 kN, pritrjena s sidrnimi klini, 
- Mavčna plošča 1x GKB  d = 12,5 mm
Stiki se fugirajo s fugirno maso kot npr. Uniflott in armirajo s trakom iz steklenih vlaken
Navodilo za vgradnjo: tehnični list Knauf D11
Sistem  Knauf  D112 ali kvalitetno enakovredno
►lokalno krpanje stropa 
</t>
  </si>
  <si>
    <t>Dobava in montaža spuščenega stropa:
Dobava in montaža stropa, stropne plošče dimenzije 600X600 x15 mm. Površina je bele barve.  Plošče se montirajo na tipsko podkonstrukcijo T24 Trulock  ali enakovredno. Oblika robu plošč je klasična. Po obodu je montiran  L profil. višina spuščanja je cca 40 cm. (stropne plošče kot npr. Armstrong Sahara Board ali kvalitetno enakovredno).
 kjer se stari strop odstrani zaradi izvedbe več novih prostorov</t>
  </si>
  <si>
    <t xml:space="preserve">Dobava in montaža pregradne stene z vrati na hodniku, 2. nadstropje:   Pregradna stena kot npr. W112 ali enakovredno
-- suh prostor /suh prostor --
Zahteve: 
- Požarna zaščita: /
Dobava in montaža  pregradne stene z vrati v sestavi:   
- Mavčne plošče GKB 2x 12,5 mm, skupaj 25 mm
- Podkonstrukcija iz profilov UW/CW 100 v medosnem razmaku 625 mm
- Izolacijski sloj KI TI140W d = 100 mm, zasidran proti posedanju
- vključno z vsemi potrebnimi ojačitvami za pritrjevanje opreme
- Mavčne plošče GKB 2x 12,5 mm, skupaj 25 mm                                                      
- notranja vrata, dimenzij 2000 mm x 800 mm,                                         Opomba: stiki med mavčnimi ploščami se fugirajo s sistemsko fugirno maso kot npr. uniflott, gelbband ali enakovredno.  Stiki vidnega sloja plošč in rob mavčnih plošč ob drsnem stiku se ob stikih z masivnimi konstrukcijami armirajo s trakom iz steklenih vlaken. 
Sistem kot npr. Knauf  W112 ali kvalitetno enakovredno, 
►SKUPNA DEBELINA STENE d = 150 mm
</t>
  </si>
  <si>
    <t xml:space="preserve">Idelava, dobava in montaža novih vratnih okvirjev in novih vratnih kril.
V CENI IZDELKA JE POTREBNO UPOŠTEVATI:
* snemanje mer na objektu
* nabavo osnovnega materiala in okovja
* izdelavo in montažo na objektu
* osnovno zaščito in finalno obdelavo vratnih kril in vratnih podbojev
* zatesnitev s tesnili - gumijasta tesnila
* notranja vrata z kovinskimi podboji po izbiri projektanta, vratni okvir objame debelino zidu.
* vidna vratna nasadila 3x na posamezno krilo.
* novo vratna krila z zunanje in notranje strani z ultrapasom  v barvi po izbiri projektanta, rob vratnega krila se obdela z ABS
* INOX kljuka z deljenim ščitom za kljuko in ključavnico z cilindrično ključavnico in sistemskim ključem.
* vključno z dobavo in montažo stenskih ali talnih odbijačev
</t>
  </si>
  <si>
    <t>Slikopleskarska obdelava sten - 2x oplesk z barvo kot npr. JUPOL CLASSIC ali kvalitetno enakovredno. V barvi po izbiri naročnika. Vključno z manjšimi lokalnimi popravili stene kot priprava podlaga - kitanje, brušenje
* obdelava špalet se ne obračunava posebej in mora biti zajeta v enotno ceno
►pritličje, stopnišče, hodniki in nove mavčnokartonske stene</t>
  </si>
  <si>
    <t xml:space="preserve">Izdelava jeklene podkonstrukcije za pritrjevanje kamnitega pulta, jeklena konstrukcija izdelana iz:
- 4x stebrov 200x120x4
- pritrdilne ploščice na vrhu in na spodnji strani
Pritrjevanje kovinske konstrukcije z udarnimi vijaki kot npr. HILTI ali kvalitetno enakovredno, vključno z uporabo dvokomponentne sidrne mase. Vsa vidna konstrukcija izdelana z površinsko obdelavo krom sijaj. Vključno z vsemi potrebnimi deli in preddeli, čiščenje in poliranje konstrukcije
V ceni upoštevati ves pritrdilni in vezni material, na vidnih mestih se uporabijo zaključne matice v videzu kroma. Točno finalno obdelavo kroma mora potrditi projektant
</t>
  </si>
  <si>
    <t>Dobava in montaža tekstilne talne obloge, globinsko barvane, tlak v ploščah,  z vsemi potrebnimi atesti za javne objekte ter okoljskimi certifikati  vključno z  opasovanjem ter 100% lepljenjem z disperzijskim lepilom kot npr. UZIN KE 570, ali kvalitetno enakovredno, z 10 letno garancijo. V ceni so zajeti stenski gumi zaključki z vložkom iz tekstilne talne obloge višine 6cm. 
Tlak kot npr flotex, po izboru projektanta</t>
  </si>
  <si>
    <t>Vgradni downlight kot npr. THORNeco AMY 150 DL LED 16W 4000K 1500lm LED driver BE fi 150mm IP20 220V A-A++
ali kvalitetno enakovredno</t>
  </si>
  <si>
    <t>Vgradni panel kot. npr. LED THORNeco ANNA LED 33W 4000K 3500lm LED driver BE Kvadratni 596x596mm IP44 220-240V A-A++ UGR &lt;19 EN ali kvalitetno enakovredno</t>
  </si>
  <si>
    <t>Vgradni panel kot. npr. LED THORNeco ANNA LED 33W 4000K 3500lm LED driver BE Kvadratni 596x596mm IP44 220-240V A-A++ UGR &lt;19 EN + ohišje za nadometno montažo
ali kvalitetno enakovredno</t>
  </si>
  <si>
    <t>Stikalni program, podometen, IP40, kot npr. TEM Čatež, EM Lendava ali kvalitetno enakovredno, vključno z dozami:</t>
  </si>
  <si>
    <t>Dobava in montaža nove svetilke kot npr. Awex LED EXIT SMALL STANDARD 2W 235lm Trajni / Pripravni spoj 3h BE N/O IP65
ali kvalitetno enakovredno</t>
  </si>
  <si>
    <t>Dobava in montaža piktograma za zasilno svetilko kot npr. AWEX EXIT SMALL STEKLO PLEXI 224mm 107mm 20m
ali kvalitetno enakovredno</t>
  </si>
  <si>
    <t>Dobava in montaža svetilke za vlažne prostore kot npr. THORNeco JULIE LED 40W 4000K 4000lm LED driver + AKU 3h SI 1500mm IP65 INOX ZAPIRAČI 220V IK08 A-A++
ali kvalitetno enakovredno</t>
  </si>
  <si>
    <t>Vtičnice 230V/16A, podometne, IP40, kot npr. TEM Čatež, EM Lendava ali kvalitetno enakovredno, vključno z dozami.</t>
  </si>
  <si>
    <t>Vtičnice 230V/16A, podometne z pokrovčkom, IP44, kot npr. TEM Čatež, EM Lendava ali kvalitetno enakovredno, vključno z dozami.</t>
  </si>
  <si>
    <r>
      <t>Nadometni instalacijski kanal kot npr. Quadro ali kvalitetno enakovredno, raznih dimenzij od 10x10 - 25x15 mm, komplet z pokrovom</t>
    </r>
    <r>
      <rPr>
        <sz val="10"/>
        <color indexed="48"/>
        <rFont val="Calibri"/>
        <family val="2"/>
        <charset val="238"/>
      </rPr>
      <t>.</t>
    </r>
  </si>
  <si>
    <t>PVC parapetni kanal kot npr. Elba ali kvalitetno enakovredno, dimenzij 123/72 mm komplet z vsemi montažnimi in spojnimi elementi, vključno z dozami, pregradami…</t>
  </si>
  <si>
    <t>Pridobitev potrdil o brezhibnem delovanju vgrajenega sistema aktivne požarne zaščite (za javljanje požara, javljanje plina, požarne lopute in detekcijo CO, za varnostno razsvetljavo) s strani pooblaščenega preglednika</t>
  </si>
  <si>
    <t>Dobava in montaža umivalnika 40x36cm, kot npr. Dolomite GEMMA 2 ali kvalitetno enakovredno</t>
  </si>
  <si>
    <t>*enoročna stoječa mešalna baterija kot npr. Grohe ali kvalitetno enakovredno</t>
  </si>
  <si>
    <t xml:space="preserve">RAUTITAN flex ali kvalitetno enakovredno, debelina izolacije d=13mm, skupaj s fitingi, </t>
  </si>
  <si>
    <t>Izoliranje obstoječih razvodov v plinski kotlovnici z izolacijo kot npr. Armaflex ACE plus ali kvalitetno enakovredno debeline 32mm</t>
  </si>
  <si>
    <t>Dobava in montaža grelnika vode V=200l kot npr. BOSCH AH200 ali kvalitetno enakovredno z vgrajenim elektro grelcem, vključno z priklopom na ogrevalno omrežje, priklop na razvod hladne, tople vode in cirkulacije.</t>
  </si>
  <si>
    <t>Dobava in montaža izolacije na razvodu hladne, tople vode in  cirkulacije v kotlovnici z izolacijo kot npr. Armaflex ACE plus ali kvalitetno enakovredno debeline 19mm</t>
  </si>
  <si>
    <t>Dobava in montaža izolacije kot npr. Armaflex ACE plus ali kvalitetno enakovredno  debeline 19mm za izoliranje dovoda in povratka razvod do grelnika vode DN20</t>
  </si>
  <si>
    <t>Izoliranje razvoda hlajenje z izolacijo kot npr. Armaflex ACE plus ali kvalitetno enakovredno debeline 32mm. Potrebno je izolirati vse elemente (nepovratne lopute, ventili, prirobnice,…)</t>
  </si>
  <si>
    <t xml:space="preserve">Dobava in montaža radiatorskih termostatskih glav  za javne prostore kot npr.: Heimeier tip B ali kvalitetno enakovredno, </t>
  </si>
  <si>
    <t>za obstoječe radiatorje kot Vogel&amp;Noot-KV ali kvalitetno enakovredno, komplet s tesnilnim materialom. Pred naročilom je potrebno preveriti kompatibilnost izbrane termostatske glave z obstoječimi radiatorji</t>
  </si>
  <si>
    <t>Sevalna zaščita za vgradnjo na radiator 22VM/400x1000mm z montažnim in pritrdilnim materialom</t>
  </si>
  <si>
    <t>Dobava in montaža radiatorjev kot npr.:Vogel&amp;Noot ali kvalitetno enakovredno, tip KV izdelani za tlak max. 10 bar in temperaturo 110stC, obarvani z belo barvo, skupaj v kompletu z termostatskim radiatorskim ventilom, z vsemi čepi in odzračno pipico</t>
  </si>
  <si>
    <t>Dobava in montaža radiatorskih termostatskih glav  za javne prostore kot npr.: Heimeier tip B ali kvalitetno enakovredno, vključno z nastavitvijo v skladu s predpisanimi temperaturami</t>
  </si>
  <si>
    <t>za radiatorje kot npr.:Vogel&amp;Noot-KV ali kvalitetno enakovredno, komplet s tesnilnim materialom:</t>
  </si>
  <si>
    <t>Jeklena šivna cev za ogrevanje, kompletno s fazonskimi kosi, 2x osnovnim premazom, vidni deli barvani glede na medij po DIN2403. Vključno z izolacijo kot npr. Armaflex ACE plus ali kvalitetno enakovredno debeline 9mm. Pri vgradnji izolacije je potrebno upoštevati navodila proizvajalca izolacije.</t>
  </si>
  <si>
    <t>Hitromontažne konzole z gumo, kot npr.: ME-FA ali kvalitetno enakovredno</t>
  </si>
  <si>
    <r>
      <t>Dobava in montaža (v parapetni kanal) ventilatorskega konvektorja kot npr. SYSTEMAIR SYSCOIL II VN 30-2 ali kvalitetno enakovredno, za dvocevni sistem (ogrevanje 70/60</t>
    </r>
    <r>
      <rPr>
        <sz val="9"/>
        <rFont val="Calibri"/>
        <family val="2"/>
        <charset val="238"/>
      </rPr>
      <t>˚</t>
    </r>
    <r>
      <rPr>
        <sz val="9"/>
        <rFont val="Arial CE"/>
        <family val="2"/>
        <charset val="238"/>
      </rPr>
      <t>C, hlajenje 7/12˚C), izdelanega iz ohišja iz jeklene pločevine, z enim toplotnim izmenjevalcem, ventilatorjem, dodatno posodo za kondenzat (vertikalna verzija), ravnim izhodnim nastavkom, teleskopskim podaljškom, izhodno rešetko (izvedba in izgled enako kot pri obstoječih konvektorjih, izdela se izrez vertikalno v parapet), nosilno konstrukcijo za pritrditev na steno</t>
    </r>
  </si>
  <si>
    <t>Kroglični navojni ventil z pritrdilnim in montažnim materialom. Ventil izoliran z izolacijo kot npr. Armacell ali kvalitetno enakovredno debeline 13mm. Skupaj s tesnilnim, pritrdilnim in montažnim materialom</t>
  </si>
  <si>
    <r>
      <t xml:space="preserve">Dobava in montaža kombiniranega avtomatskega omejevalnika pretoka z regulacijskim ventilom kot npr. Danfoss </t>
    </r>
    <r>
      <rPr>
        <b/>
        <sz val="9"/>
        <rFont val="Arial CE"/>
        <charset val="238"/>
      </rPr>
      <t>AB-QM DN15 ali kvalitetno enakovredno</t>
    </r>
    <r>
      <rPr>
        <sz val="9"/>
        <rFont val="Arial CE"/>
        <family val="2"/>
        <charset val="238"/>
      </rPr>
      <t xml:space="preserve">, z elektro termičnim pogonom kot npr. </t>
    </r>
    <r>
      <rPr>
        <b/>
        <sz val="9"/>
        <rFont val="Arial CE"/>
        <charset val="238"/>
      </rPr>
      <t>Danfoss TWA-Z ali kvalitetno enakovredno</t>
    </r>
    <r>
      <rPr>
        <sz val="9"/>
        <rFont val="Arial CE"/>
        <family val="2"/>
        <charset val="238"/>
      </rPr>
      <t>, vključno spojni in tesnilni material, Ventil se izolira z izolacijo kot npr. Armacell debeline 13mm</t>
    </r>
  </si>
  <si>
    <t>kot npr. SYSTEMAIR ali kvalitetno enakovredno regio Midi RC-DFO</t>
  </si>
  <si>
    <t>Dobava in montaža kovinske fleksibilne cevi, za nazivni tlak PN10, za priključitev konvektorjev, z materialom za spajanje in pritrditev, fazonskimi in prehodnimi kosi ter izolacijo kot npr. Armaflex ali kvalitetno enakovredno debeline 13mm</t>
  </si>
  <si>
    <t>Izolacija kanalov, kot npr. Armstrong Armaflex AC ali kvalitetno enakovredno, v ploščah debeline 9 mm, komplet s pritrdilnim materialom</t>
  </si>
  <si>
    <t>Vratne aluminjaste rešetke   za odvod/dovod zraka v prostorih kot npr. SYSTEMAIR ali kvalitetno enakovredno skupaj z izdelavo izreza za rešetko</t>
  </si>
  <si>
    <t>Prezračevalni ventil za dovod zraka, bele barve, skupaj z vsem pritrdilnim in montažnim materialom kot npr. Helios KTZV ali kvalitetno enakovredno 100 - ∅100</t>
  </si>
  <si>
    <t>Prezračevalni ventil za dovod zraka, bele barve, skupaj z vsem pritrdilnim in montažnim materialom kot npr. Helios KTZV ali kvalitetno enakovredno 125 - ∅125</t>
  </si>
  <si>
    <t xml:space="preserve">Izdelava nove recepcije v pritličju pri vhodu sever. V nadaljevanju so vpisana vsa pomezna dela, ki so potrebna za izvedbo recepcije, skladno z načrti. Na vhodnem delu se izvede nova recepcija za receptorja, ki se bo po končanem delovnem času zaprta z rolo mrežnimi vrati.
* demontaža in ponovna montaža stropa za izvedbo instalacij zajeta v rušitvenih delih
* slikopleskarska dela zajeta v slikopleskarskih delih
IZVEDBA RECEPCIJE:
</t>
  </si>
  <si>
    <t xml:space="preserve">Pregradna stena kot npr. W112 ali enakovredno
-- suh prostor /suh prostor --
Zahteve: 
- Požarna zaščita: /
- Konstrukcijska višina: do cca 120 cm
Dobava in montaža  pregradne stene v sestavi:   
- enoslojna plošča Aquapanel,- kot podlaga za kamen
- Podkonstrukcija iz profilov UW/CW 50 v medosnem razmaku 40 mm
- vključno z vsemi potrebnimi ojačitvami za pritrjevanje opreme
- Mavčne plošče GKB 2x 12,5 mm, skupaj 25 mm
Opomba: stiki med mavčnimi ploščami se fugirajo s sistemsko fugirno maso kot npr. uniflott, gelbband ali kvaliteteno enakovredno.  Stiki vidnega sloja plošč in rob mavčnih plošč ob drsnem stiku se ob stikih z masivnimi konstrukcijami armirajo s trakom iz steklenih vlaken. 
Sistem kot npr. Knauf  W112 ali kvalitetno enakovredno, 
►SKUPNA DEBELINA STENE d = 100 mm
►ločilna stena pod kamnitim pultom
</t>
  </si>
  <si>
    <t xml:space="preserve">Dobava in vgradnja navojnih mrežnih vrat kot npr. Hormann rollmatic ali kvalitetno enakovredno. Vgradnja vrat v medprostora stropa. Vrata služijo za zapiranje recepcije po odhodu osebja
Element: V10
Mrežna vrata sestavljena iz aluminjaste mrežne kompaktne konstrukcije z izgledom  HG-L. Vrata in rešetka barvana v barvi po izboru naročnika.Vrata z omejitvijo sile. Pogon 230-240 V AC izmenična napetost, 0,5 kw, hitrost odpiranja min 11 cm/s. Sistem nateznih vzmeti za izravnavo teže v vseh legah - lahkotno odpiranje v sili
brez ročice. Standardno s pogonom in daljinskim upravljanjem (3x daljinec). Varovalo proti vlomu.
Postavka vsebuje:
- mrežna navojna vrata, vzorec HG-L
- akumulator v sili HNA 18
- ključno stikalo ESA30 (na zunanji strani pristopa)
</t>
  </si>
  <si>
    <t>- vrsta tlaka po izboru naročnika</t>
  </si>
  <si>
    <t>V kolikor želi izvajalec vgraditi drugačno opremo kot je v popisu (zamenjava z enakovredno opremo), mora pred vgradnjo zamenjavo potrditi projektant, nadzornik in predstavnik naročnika.</t>
  </si>
  <si>
    <t>Popravilo izolacije na razvodu hladne, tople vode in  cirkulacije v kotlovnici z izolacijo kot npr. Armaflex ACE plus ali kvalitetno enakovredno debeline 19 mm</t>
  </si>
  <si>
    <t>Dobava in montaža vratc cca. 20x20 cm na omarici za zapiranje hladne vode v prostoru sanitarije invalidi v pritličju objekta. Pred naročilom preveri točne dimenzije omarice/odprtine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</si>
</sst>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 _S_k_-;\-* #,##0.00\ _S_k_-;_-* &quot;-&quot;??\ _S_k_-;_-@_-"/>
    <numFmt numFmtId="165" formatCode="_-* #,##0.00\ _S_I_T_-;\-* #,##0.00\ _S_I_T_-;_-* \-??\ _S_I_T_-;_-@_-"/>
    <numFmt numFmtId="166" formatCode="#,##0.00\ &quot;€&quot;"/>
    <numFmt numFmtId="167" formatCode="_-* #,##0.00\ &quot;SIT&quot;_-;\-* #,##0.00\ &quot;SIT&quot;_-;_-* &quot;-&quot;??\ &quot;SIT&quot;_-;_-@_-"/>
    <numFmt numFmtId="168" formatCode="0#"/>
    <numFmt numFmtId="169" formatCode="#,##0.00\ _S_I_T"/>
    <numFmt numFmtId="170" formatCode="#,##0.00&quot; SIT&quot;;\-#,##0.00&quot; SIT&quot;"/>
    <numFmt numFmtId="171" formatCode="_-* #,##0.00\ _€_-;\-* #,##0.00\ _€_-;_-* \-??\ _€_-;_-@_-"/>
    <numFmt numFmtId="172" formatCode="#"/>
    <numFmt numFmtId="173" formatCode="0\."/>
    <numFmt numFmtId="174" formatCode="#,##0.00;[Red]\-#,##0.00;\ "/>
    <numFmt numFmtId="175" formatCode="#,###.00"/>
    <numFmt numFmtId="176" formatCode="#,##0&quot; kom&quot;;[Red]\-#,##0&quot; kom&quot;"/>
    <numFmt numFmtId="177" formatCode="_-* #,##0.00\ [$€-1]_-;\-* #,##0.00\ [$€-1]_-;_-* \-??\ [$€-1]_-;_-@_-"/>
    <numFmt numFmtId="178" formatCode="#,##0.00\ [$€-1]"/>
    <numFmt numFmtId="179" formatCode="#,##0.00\ [$SIT];[Red]\-#,##0.00\ [$SIT]"/>
  </numFmts>
  <fonts count="90">
    <font>
      <sz val="11"/>
      <color theme="1"/>
      <name val="Calibri"/>
      <family val="2"/>
      <charset val="238"/>
      <scheme val="minor"/>
    </font>
    <font>
      <sz val="11"/>
      <color theme="1"/>
      <name val="Calibri"/>
      <family val="2"/>
      <charset val="238"/>
      <scheme val="minor"/>
    </font>
    <font>
      <sz val="11"/>
      <color rgb="FF9C0006"/>
      <name val="Calibri"/>
      <family val="2"/>
      <charset val="238"/>
      <scheme val="minor"/>
    </font>
    <font>
      <sz val="11"/>
      <color indexed="8"/>
      <name val="Calibri"/>
      <family val="2"/>
      <charset val="238"/>
    </font>
    <font>
      <sz val="12"/>
      <name val="Arial CE"/>
      <charset val="238"/>
    </font>
    <font>
      <sz val="10"/>
      <name val="SL Dutch"/>
    </font>
    <font>
      <sz val="10"/>
      <color theme="1"/>
      <name val="Calibri  "/>
      <charset val="238"/>
    </font>
    <font>
      <sz val="10"/>
      <name val="Arial"/>
      <family val="2"/>
      <charset val="238"/>
    </font>
    <font>
      <sz val="10"/>
      <color indexed="8"/>
      <name val="Arial"/>
      <family val="2"/>
      <charset val="238"/>
    </font>
    <font>
      <sz val="10"/>
      <name val="Arial CE"/>
      <charset val="238"/>
    </font>
    <font>
      <sz val="12"/>
      <name val="Times New Roman"/>
      <family val="1"/>
      <charset val="238"/>
    </font>
    <font>
      <sz val="10"/>
      <color theme="1"/>
      <name val="Calibri"/>
      <family val="2"/>
      <charset val="238"/>
      <scheme val="minor"/>
    </font>
    <font>
      <sz val="10"/>
      <name val="Times New Roman"/>
      <family val="1"/>
    </font>
    <font>
      <sz val="10"/>
      <name val="Arial CE"/>
      <family val="2"/>
      <charset val="238"/>
    </font>
    <font>
      <sz val="10"/>
      <color theme="1"/>
      <name val="Swis721 BT"/>
      <family val="2"/>
    </font>
    <font>
      <sz val="11"/>
      <color theme="1"/>
      <name val="Swis721 BT"/>
      <family val="2"/>
    </font>
    <font>
      <sz val="11"/>
      <color theme="0"/>
      <name val="Calibri"/>
      <family val="2"/>
      <charset val="238"/>
      <scheme val="minor"/>
    </font>
    <font>
      <sz val="11"/>
      <name val="Swis721 BT"/>
      <family val="2"/>
    </font>
    <font>
      <sz val="11"/>
      <name val="Swis721 BT"/>
      <family val="2"/>
    </font>
    <font>
      <sz val="11"/>
      <name val="Calibri"/>
      <family val="2"/>
      <charset val="238"/>
    </font>
    <font>
      <sz val="12"/>
      <name val="Arial CE"/>
      <family val="2"/>
      <charset val="238"/>
    </font>
    <font>
      <sz val="10"/>
      <name val="Times New Roman"/>
      <family val="1"/>
      <charset val="238"/>
    </font>
    <font>
      <sz val="10"/>
      <name val="Arial CE"/>
    </font>
    <font>
      <sz val="10"/>
      <name val="Mangal"/>
      <family val="2"/>
      <charset val="238"/>
    </font>
    <font>
      <i/>
      <sz val="10"/>
      <color rgb="FFFF0000"/>
      <name val="Swis721 BT"/>
      <family val="2"/>
    </font>
    <font>
      <sz val="11"/>
      <color theme="1"/>
      <name val="Arial Narrow"/>
      <family val="2"/>
      <charset val="238"/>
    </font>
    <font>
      <b/>
      <sz val="11"/>
      <color theme="1"/>
      <name val="Arial Narrow"/>
      <family val="2"/>
      <charset val="238"/>
    </font>
    <font>
      <b/>
      <sz val="12"/>
      <color theme="1"/>
      <name val="Arial Narrow"/>
      <family val="2"/>
      <charset val="238"/>
    </font>
    <font>
      <sz val="10"/>
      <color theme="1"/>
      <name val="Arial Narrow"/>
      <family val="2"/>
      <charset val="238"/>
    </font>
    <font>
      <sz val="10"/>
      <color indexed="8"/>
      <name val="Arial Narrow"/>
      <family val="2"/>
      <charset val="238"/>
    </font>
    <font>
      <b/>
      <sz val="10"/>
      <name val="Arial Narrow"/>
      <family val="2"/>
      <charset val="238"/>
    </font>
    <font>
      <sz val="10"/>
      <name val="Arial Narrow"/>
      <family val="2"/>
      <charset val="238"/>
    </font>
    <font>
      <b/>
      <sz val="10"/>
      <color theme="1"/>
      <name val="Arial Narrow"/>
      <family val="2"/>
      <charset val="238"/>
    </font>
    <font>
      <sz val="8"/>
      <color theme="1"/>
      <name val="Arial Narrow"/>
      <family val="2"/>
      <charset val="238"/>
    </font>
    <font>
      <sz val="10"/>
      <color rgb="FFFF0000"/>
      <name val="Arial Narrow"/>
      <family val="2"/>
      <charset val="238"/>
    </font>
    <font>
      <sz val="9"/>
      <name val="Arial Narrow"/>
      <family val="2"/>
      <charset val="238"/>
    </font>
    <font>
      <b/>
      <u/>
      <sz val="10"/>
      <color theme="1"/>
      <name val="Arial Narrow"/>
      <family val="2"/>
      <charset val="238"/>
    </font>
    <font>
      <b/>
      <sz val="10"/>
      <color indexed="8"/>
      <name val="Arial Narrow"/>
      <family val="2"/>
      <charset val="238"/>
    </font>
    <font>
      <sz val="12"/>
      <color theme="1"/>
      <name val="Arial Narrow"/>
      <family val="2"/>
      <charset val="238"/>
    </font>
    <font>
      <b/>
      <sz val="12"/>
      <name val="Arial Narrow"/>
      <family val="2"/>
      <charset val="238"/>
    </font>
    <font>
      <sz val="10"/>
      <name val="Arial"/>
      <family val="2"/>
      <charset val="238"/>
    </font>
    <font>
      <sz val="10"/>
      <color theme="1"/>
      <name val="Arial"/>
      <family val="2"/>
      <charset val="238"/>
    </font>
    <font>
      <sz val="10"/>
      <name val="Arial"/>
      <family val="2"/>
      <charset val="238"/>
    </font>
    <font>
      <b/>
      <sz val="10"/>
      <name val="Arial CE"/>
      <family val="2"/>
      <charset val="238"/>
    </font>
    <font>
      <b/>
      <sz val="12"/>
      <name val="Arial CE"/>
      <charset val="238"/>
    </font>
    <font>
      <b/>
      <sz val="12"/>
      <name val="Arial CE"/>
      <family val="2"/>
      <charset val="238"/>
    </font>
    <font>
      <b/>
      <sz val="10"/>
      <name val="Arial CE"/>
      <charset val="238"/>
    </font>
    <font>
      <sz val="9"/>
      <name val="Arial CE"/>
      <family val="2"/>
      <charset val="238"/>
    </font>
    <font>
      <sz val="9"/>
      <name val="Arial CE"/>
      <charset val="238"/>
    </font>
    <font>
      <b/>
      <sz val="9"/>
      <name val="Arial CE"/>
      <charset val="238"/>
    </font>
    <font>
      <sz val="9"/>
      <color indexed="10"/>
      <name val="Arial CE"/>
      <family val="2"/>
      <charset val="238"/>
    </font>
    <font>
      <b/>
      <sz val="9"/>
      <name val="Arial CE"/>
      <family val="2"/>
      <charset val="238"/>
    </font>
    <font>
      <b/>
      <sz val="8"/>
      <name val="Arial CE"/>
      <family val="2"/>
      <charset val="238"/>
    </font>
    <font>
      <sz val="8"/>
      <name val="Arial CE"/>
      <family val="2"/>
      <charset val="238"/>
    </font>
    <font>
      <sz val="9"/>
      <name val="Arial"/>
      <family val="2"/>
    </font>
    <font>
      <sz val="9"/>
      <color indexed="8"/>
      <name val="Arial CE"/>
      <family val="2"/>
      <charset val="238"/>
    </font>
    <font>
      <b/>
      <sz val="8"/>
      <name val="Arial CE"/>
      <charset val="238"/>
    </font>
    <font>
      <sz val="11"/>
      <name val="Arial CE"/>
      <family val="2"/>
      <charset val="238"/>
    </font>
    <font>
      <sz val="9"/>
      <name val="Symbol"/>
      <family val="1"/>
      <charset val="2"/>
    </font>
    <font>
      <sz val="9"/>
      <color indexed="8"/>
      <name val="Arial CE"/>
      <charset val="238"/>
    </font>
    <font>
      <b/>
      <sz val="9"/>
      <name val="Times New Roman CE"/>
      <family val="1"/>
      <charset val="238"/>
    </font>
    <font>
      <sz val="9"/>
      <name val="Times New Roman CE"/>
      <family val="1"/>
      <charset val="238"/>
    </font>
    <font>
      <sz val="9"/>
      <color indexed="8"/>
      <name val="Times New Roman CE"/>
      <family val="1"/>
      <charset val="238"/>
    </font>
    <font>
      <sz val="10"/>
      <color indexed="8"/>
      <name val="Arial CE"/>
      <family val="2"/>
      <charset val="238"/>
    </font>
    <font>
      <b/>
      <sz val="9"/>
      <color indexed="8"/>
      <name val="Arial CE"/>
      <family val="2"/>
      <charset val="238"/>
    </font>
    <font>
      <sz val="9"/>
      <name val="Arial"/>
      <family val="2"/>
      <charset val="238"/>
    </font>
    <font>
      <sz val="9"/>
      <color indexed="10"/>
      <name val="Arial Narrow"/>
      <family val="2"/>
      <charset val="238"/>
    </font>
    <font>
      <sz val="9"/>
      <name val="Calibri"/>
      <family val="2"/>
      <charset val="238"/>
    </font>
    <font>
      <sz val="9"/>
      <color indexed="8"/>
      <name val="Calibri"/>
      <family val="2"/>
      <charset val="238"/>
      <scheme val="minor"/>
    </font>
    <font>
      <b/>
      <sz val="8"/>
      <color indexed="10"/>
      <name val="Arial CE"/>
      <family val="2"/>
      <charset val="238"/>
    </font>
    <font>
      <vertAlign val="superscript"/>
      <sz val="9"/>
      <name val="Arial CE"/>
      <family val="2"/>
      <charset val="238"/>
    </font>
    <font>
      <sz val="8"/>
      <name val="Arial CE"/>
      <charset val="238"/>
    </font>
    <font>
      <sz val="11"/>
      <color indexed="8"/>
      <name val="Arial CE"/>
      <charset val="238"/>
    </font>
    <font>
      <sz val="12"/>
      <name val="Calibri"/>
      <family val="2"/>
      <charset val="238"/>
    </font>
    <font>
      <b/>
      <sz val="12"/>
      <name val="Calibri"/>
      <family val="2"/>
      <charset val="238"/>
    </font>
    <font>
      <sz val="10"/>
      <name val="Calibri"/>
      <family val="2"/>
      <charset val="238"/>
    </font>
    <font>
      <b/>
      <sz val="10"/>
      <name val="Calibri"/>
      <family val="2"/>
      <charset val="238"/>
    </font>
    <font>
      <sz val="10"/>
      <color indexed="57"/>
      <name val="Calibri"/>
      <family val="2"/>
      <charset val="238"/>
    </font>
    <font>
      <b/>
      <i/>
      <sz val="10"/>
      <name val="Calibri"/>
      <family val="2"/>
      <charset val="238"/>
    </font>
    <font>
      <sz val="10"/>
      <color indexed="8"/>
      <name val="Calibri"/>
      <family val="2"/>
      <charset val="238"/>
    </font>
    <font>
      <sz val="10"/>
      <name val="Calibri"/>
      <family val="2"/>
      <charset val="238"/>
      <scheme val="minor"/>
    </font>
    <font>
      <sz val="10"/>
      <color indexed="48"/>
      <name val="Calibri"/>
      <family val="2"/>
      <charset val="238"/>
    </font>
    <font>
      <sz val="10"/>
      <name val="Symbol"/>
      <family val="1"/>
      <charset val="2"/>
    </font>
    <font>
      <sz val="10"/>
      <color indexed="14"/>
      <name val="Calibri"/>
      <family val="2"/>
      <charset val="238"/>
    </font>
    <font>
      <b/>
      <sz val="10"/>
      <color indexed="57"/>
      <name val="Calibri"/>
      <family val="2"/>
      <charset val="238"/>
    </font>
    <font>
      <sz val="10"/>
      <color rgb="FF000000"/>
      <name val="Calibri"/>
      <family val="2"/>
      <charset val="238"/>
    </font>
    <font>
      <b/>
      <sz val="10"/>
      <name val="Times New Roman"/>
      <family val="1"/>
      <charset val="238"/>
    </font>
    <font>
      <b/>
      <sz val="10"/>
      <color rgb="FF000000"/>
      <name val="Calibri"/>
      <family val="2"/>
      <charset val="238"/>
    </font>
    <font>
      <b/>
      <sz val="10"/>
      <name val="Calibri"/>
      <family val="2"/>
      <charset val="238"/>
      <scheme val="minor"/>
    </font>
    <font>
      <sz val="10"/>
      <name val="Arial"/>
      <charset val="238"/>
    </font>
  </fonts>
  <fills count="11">
    <fill>
      <patternFill patternType="none"/>
    </fill>
    <fill>
      <patternFill patternType="gray125"/>
    </fill>
    <fill>
      <patternFill patternType="solid">
        <fgColor rgb="FFFFC7CE"/>
      </patternFill>
    </fill>
    <fill>
      <patternFill patternType="solid">
        <fgColor rgb="FFFFFFCC"/>
      </patternFill>
    </fill>
    <fill>
      <patternFill patternType="solid">
        <fgColor theme="4"/>
      </patternFill>
    </fill>
    <fill>
      <patternFill patternType="solid">
        <fgColor indexed="26"/>
        <bgColor indexed="9"/>
      </patternFill>
    </fill>
    <fill>
      <patternFill patternType="solid">
        <fgColor theme="6" tint="0.79998168889431442"/>
        <bgColor indexed="64"/>
      </patternFill>
    </fill>
    <fill>
      <patternFill patternType="solid">
        <fgColor indexed="22"/>
        <bgColor indexed="31"/>
      </patternFill>
    </fill>
    <fill>
      <patternFill patternType="solid">
        <fgColor indexed="22"/>
        <bgColor indexed="64"/>
      </patternFill>
    </fill>
    <fill>
      <patternFill patternType="solid">
        <fgColor theme="6" tint="0.59999389629810485"/>
        <bgColor indexed="64"/>
      </patternFill>
    </fill>
    <fill>
      <patternFill patternType="solid">
        <fgColor theme="0"/>
        <bgColor indexed="64"/>
      </patternFill>
    </fill>
  </fills>
  <borders count="40">
    <border>
      <left/>
      <right/>
      <top/>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double">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auto="1"/>
      </left>
      <right/>
      <top style="double">
        <color auto="1"/>
      </top>
      <bottom/>
      <diagonal/>
    </border>
    <border>
      <left/>
      <right style="double">
        <color auto="1"/>
      </right>
      <top style="double">
        <color auto="1"/>
      </top>
      <bottom/>
      <diagonal/>
    </border>
    <border>
      <left/>
      <right/>
      <top/>
      <bottom style="double">
        <color auto="1"/>
      </bottom>
      <diagonal/>
    </border>
    <border>
      <left/>
      <right/>
      <top style="double">
        <color auto="1"/>
      </top>
      <bottom style="double">
        <color indexed="64"/>
      </bottom>
      <diagonal/>
    </border>
    <border>
      <left/>
      <right/>
      <top/>
      <bottom style="medium">
        <color indexed="64"/>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right/>
      <top style="thin">
        <color indexed="64"/>
      </top>
      <bottom style="thin">
        <color indexed="64"/>
      </bottom>
      <diagonal/>
    </border>
    <border>
      <left style="thin">
        <color indexed="8"/>
      </left>
      <right/>
      <top style="thin">
        <color indexed="8"/>
      </top>
      <bottom/>
      <diagonal/>
    </border>
    <border>
      <left style="thin">
        <color indexed="64"/>
      </left>
      <right style="thin">
        <color indexed="64"/>
      </right>
      <top style="thin">
        <color indexed="64"/>
      </top>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diagonal/>
    </border>
    <border>
      <left style="thin">
        <color indexed="8"/>
      </left>
      <right style="thin">
        <color indexed="64"/>
      </right>
      <top style="thin">
        <color indexed="64"/>
      </top>
      <bottom/>
      <diagonal/>
    </border>
    <border>
      <left style="thin">
        <color indexed="8"/>
      </left>
      <right/>
      <top/>
      <bottom style="thin">
        <color indexed="64"/>
      </bottom>
      <diagonal/>
    </border>
    <border>
      <left style="thin">
        <color indexed="8"/>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s>
  <cellStyleXfs count="57">
    <xf numFmtId="0" fontId="0" fillId="0" borderId="0"/>
    <xf numFmtId="0" fontId="2" fillId="2" borderId="0" applyNumberFormat="0" applyBorder="0" applyAlignment="0" applyProtection="0"/>
    <xf numFmtId="0" fontId="1" fillId="3" borderId="1" applyNumberFormat="0" applyFont="0" applyAlignment="0" applyProtection="0"/>
    <xf numFmtId="0" fontId="3" fillId="0" borderId="0"/>
    <xf numFmtId="0" fontId="4" fillId="0" borderId="0"/>
    <xf numFmtId="0" fontId="5" fillId="0" borderId="0"/>
    <xf numFmtId="0" fontId="7" fillId="0" borderId="0"/>
    <xf numFmtId="3" fontId="8" fillId="0" borderId="0" applyAlignment="0">
      <alignment horizontal="right"/>
      <protection locked="0"/>
    </xf>
    <xf numFmtId="0" fontId="9" fillId="0" borderId="0"/>
    <xf numFmtId="0" fontId="7" fillId="0" borderId="0"/>
    <xf numFmtId="0" fontId="10" fillId="0" borderId="0"/>
    <xf numFmtId="0" fontId="3" fillId="0" borderId="0"/>
    <xf numFmtId="0" fontId="7" fillId="0" borderId="0"/>
    <xf numFmtId="0" fontId="12" fillId="0" borderId="0"/>
    <xf numFmtId="0" fontId="12" fillId="0" borderId="0"/>
    <xf numFmtId="164" fontId="7" fillId="0" borderId="0" applyFont="0" applyFill="0" applyBorder="0" applyAlignment="0" applyProtection="0"/>
    <xf numFmtId="0" fontId="1" fillId="0" borderId="0"/>
    <xf numFmtId="0" fontId="13" fillId="0" borderId="0"/>
    <xf numFmtId="0" fontId="7" fillId="0" borderId="0"/>
    <xf numFmtId="0" fontId="16" fillId="4" borderId="0" applyNumberFormat="0" applyBorder="0" applyAlignment="0" applyProtection="0"/>
    <xf numFmtId="0" fontId="17" fillId="0" borderId="0"/>
    <xf numFmtId="0" fontId="18" fillId="0" borderId="0"/>
    <xf numFmtId="0" fontId="19" fillId="0" borderId="0"/>
    <xf numFmtId="165" fontId="13" fillId="0" borderId="0" applyFill="0" applyBorder="0" applyAlignment="0" applyProtection="0"/>
    <xf numFmtId="0" fontId="7" fillId="0" borderId="0"/>
    <xf numFmtId="0" fontId="10" fillId="0" borderId="0"/>
    <xf numFmtId="0" fontId="10" fillId="0" borderId="0"/>
    <xf numFmtId="0" fontId="21" fillId="0" borderId="0"/>
    <xf numFmtId="0" fontId="1" fillId="0" borderId="0"/>
    <xf numFmtId="0" fontId="22" fillId="0" borderId="0"/>
    <xf numFmtId="0" fontId="20" fillId="0" borderId="0"/>
    <xf numFmtId="0" fontId="23" fillId="5" borderId="16" applyNumberFormat="0" applyAlignment="0" applyProtection="0"/>
    <xf numFmtId="0" fontId="23" fillId="5" borderId="17" applyNumberFormat="0" applyAlignment="0" applyProtection="0"/>
    <xf numFmtId="0" fontId="23" fillId="5" borderId="18"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0" fillId="0" borderId="0"/>
    <xf numFmtId="0" fontId="13" fillId="0" borderId="0"/>
    <xf numFmtId="0" fontId="40" fillId="0" borderId="0"/>
    <xf numFmtId="0" fontId="7" fillId="0" borderId="0"/>
    <xf numFmtId="0" fontId="7" fillId="0" borderId="0"/>
    <xf numFmtId="0" fontId="41" fillId="0" borderId="0"/>
    <xf numFmtId="167" fontId="7" fillId="0" borderId="0" applyFont="0" applyFill="0" applyBorder="0" applyAlignment="0" applyProtection="0"/>
    <xf numFmtId="0" fontId="9" fillId="0" borderId="0"/>
    <xf numFmtId="0" fontId="1" fillId="0" borderId="0"/>
    <xf numFmtId="0" fontId="7" fillId="0" borderId="0"/>
    <xf numFmtId="0" fontId="42" fillId="0" borderId="0"/>
    <xf numFmtId="0" fontId="13" fillId="0" borderId="0"/>
    <xf numFmtId="0" fontId="42"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3" fillId="0" borderId="0">
      <alignment vertical="center"/>
    </xf>
    <xf numFmtId="0" fontId="7" fillId="0" borderId="0">
      <alignment vertical="center"/>
    </xf>
    <xf numFmtId="0" fontId="7" fillId="0" borderId="0"/>
    <xf numFmtId="0" fontId="89" fillId="0" borderId="0"/>
  </cellStyleXfs>
  <cellXfs count="655">
    <xf numFmtId="0" fontId="0" fillId="0" borderId="0" xfId="0"/>
    <xf numFmtId="0" fontId="6" fillId="0" borderId="0" xfId="0" applyFont="1"/>
    <xf numFmtId="0" fontId="0" fillId="0" borderId="0" xfId="0" applyFont="1" applyProtection="1"/>
    <xf numFmtId="0" fontId="0" fillId="0" borderId="0" xfId="0" applyFont="1" applyBorder="1" applyProtection="1"/>
    <xf numFmtId="0" fontId="11" fillId="0" borderId="0" xfId="0" applyFont="1"/>
    <xf numFmtId="0" fontId="6" fillId="0" borderId="0" xfId="0" applyFont="1" applyFill="1"/>
    <xf numFmtId="0" fontId="14" fillId="0" borderId="0" xfId="0" applyFont="1"/>
    <xf numFmtId="0" fontId="25" fillId="0" borderId="0" xfId="0" applyFont="1" applyProtection="1"/>
    <xf numFmtId="4" fontId="25" fillId="0" borderId="0" xfId="0" applyNumberFormat="1" applyFont="1" applyProtection="1"/>
    <xf numFmtId="0" fontId="25" fillId="0" borderId="0" xfId="0" applyFont="1" applyBorder="1" applyProtection="1"/>
    <xf numFmtId="0" fontId="26" fillId="0" borderId="13" xfId="0" applyFont="1" applyFill="1" applyBorder="1" applyAlignment="1">
      <alignment horizontal="center" vertical="top"/>
    </xf>
    <xf numFmtId="0" fontId="28" fillId="0" borderId="0" xfId="0" applyFont="1"/>
    <xf numFmtId="0" fontId="28" fillId="0" borderId="0" xfId="0" applyFont="1" applyBorder="1"/>
    <xf numFmtId="0" fontId="32" fillId="0" borderId="13" xfId="0" applyFont="1" applyBorder="1" applyAlignment="1">
      <alignment vertical="top" wrapText="1"/>
    </xf>
    <xf numFmtId="0" fontId="28" fillId="0" borderId="13" xfId="0" applyFont="1" applyBorder="1" applyAlignment="1">
      <alignment horizontal="left"/>
    </xf>
    <xf numFmtId="4" fontId="28" fillId="0" borderId="13" xfId="0" applyNumberFormat="1" applyFont="1" applyBorder="1"/>
    <xf numFmtId="0" fontId="28" fillId="0" borderId="13" xfId="0" applyFont="1" applyBorder="1"/>
    <xf numFmtId="0" fontId="28" fillId="0" borderId="0" xfId="0" applyFont="1" applyFill="1" applyAlignment="1">
      <alignment horizontal="center" vertical="top"/>
    </xf>
    <xf numFmtId="0" fontId="28" fillId="0" borderId="0" xfId="0" applyFont="1" applyAlignment="1">
      <alignment vertical="top" wrapText="1"/>
    </xf>
    <xf numFmtId="0" fontId="28" fillId="0" borderId="0" xfId="0" applyFont="1" applyAlignment="1">
      <alignment horizontal="left"/>
    </xf>
    <xf numFmtId="4" fontId="28" fillId="0" borderId="0" xfId="0" applyNumberFormat="1" applyFont="1"/>
    <xf numFmtId="0" fontId="32" fillId="0" borderId="0" xfId="0" applyFont="1" applyFill="1" applyAlignment="1">
      <alignment horizontal="center" vertical="top"/>
    </xf>
    <xf numFmtId="0" fontId="32" fillId="0" borderId="0" xfId="0" applyFont="1" applyAlignment="1">
      <alignment vertical="top" wrapText="1"/>
    </xf>
    <xf numFmtId="0" fontId="28" fillId="0" borderId="11" xfId="0" applyFont="1" applyFill="1" applyBorder="1" applyAlignment="1">
      <alignment horizontal="center" vertical="top"/>
    </xf>
    <xf numFmtId="0" fontId="31" fillId="0" borderId="0" xfId="0" applyFont="1" applyFill="1" applyBorder="1" applyAlignment="1" applyProtection="1">
      <alignment vertical="top" wrapText="1"/>
    </xf>
    <xf numFmtId="0" fontId="28" fillId="0" borderId="0" xfId="0" applyFont="1" applyBorder="1" applyAlignment="1">
      <alignment horizontal="left"/>
    </xf>
    <xf numFmtId="0" fontId="31" fillId="0" borderId="0" xfId="5" applyNumberFormat="1" applyFont="1" applyFill="1" applyBorder="1" applyAlignment="1" applyProtection="1">
      <alignment vertical="top" wrapText="1"/>
    </xf>
    <xf numFmtId="0" fontId="31" fillId="0" borderId="0" xfId="0" quotePrefix="1" applyNumberFormat="1" applyFont="1" applyFill="1" applyBorder="1" applyAlignment="1" applyProtection="1">
      <alignment vertical="top" wrapText="1"/>
    </xf>
    <xf numFmtId="0" fontId="31" fillId="0" borderId="0" xfId="0" quotePrefix="1" applyFont="1" applyFill="1" applyBorder="1" applyAlignment="1" applyProtection="1">
      <alignment vertical="top" wrapText="1"/>
    </xf>
    <xf numFmtId="0" fontId="28" fillId="0" borderId="0" xfId="0" applyFont="1" applyBorder="1" applyAlignment="1">
      <alignment vertical="top" wrapText="1"/>
    </xf>
    <xf numFmtId="4" fontId="28" fillId="0" borderId="0" xfId="0" applyNumberFormat="1" applyFont="1" applyFill="1" applyBorder="1" applyAlignment="1">
      <alignment horizontal="center" vertical="top"/>
    </xf>
    <xf numFmtId="4" fontId="31" fillId="0" borderId="0" xfId="0" applyNumberFormat="1" applyFont="1" applyFill="1" applyBorder="1" applyAlignment="1">
      <alignment horizontal="left" vertical="top" wrapText="1"/>
    </xf>
    <xf numFmtId="4" fontId="28" fillId="0" borderId="0" xfId="0" applyNumberFormat="1" applyFont="1" applyBorder="1"/>
    <xf numFmtId="4" fontId="28" fillId="0" borderId="13" xfId="0" applyNumberFormat="1" applyFont="1" applyFill="1" applyBorder="1" applyAlignment="1">
      <alignment horizontal="center" vertical="top"/>
    </xf>
    <xf numFmtId="4" fontId="31" fillId="0" borderId="13" xfId="1" applyNumberFormat="1" applyFont="1" applyFill="1" applyBorder="1" applyAlignment="1">
      <alignment horizontal="left" vertical="top" wrapText="1"/>
    </xf>
    <xf numFmtId="4" fontId="31" fillId="0" borderId="0" xfId="1" applyNumberFormat="1" applyFont="1" applyFill="1" applyBorder="1" applyAlignment="1">
      <alignment horizontal="left" vertical="top" wrapText="1"/>
    </xf>
    <xf numFmtId="4" fontId="28" fillId="0" borderId="0" xfId="0" applyNumberFormat="1" applyFont="1" applyFill="1" applyAlignment="1">
      <alignment horizontal="center" vertical="top"/>
    </xf>
    <xf numFmtId="4" fontId="28" fillId="0" borderId="0" xfId="0" applyNumberFormat="1" applyFont="1" applyAlignment="1">
      <alignment vertical="top" wrapText="1"/>
    </xf>
    <xf numFmtId="0" fontId="34" fillId="0" borderId="0" xfId="0" applyFont="1"/>
    <xf numFmtId="2" fontId="31" fillId="0" borderId="0" xfId="0" applyNumberFormat="1" applyFont="1" applyFill="1" applyBorder="1" applyAlignment="1" applyProtection="1">
      <alignment horizontal="left" vertical="top" wrapText="1"/>
    </xf>
    <xf numFmtId="2" fontId="31" fillId="0" borderId="0" xfId="0" quotePrefix="1" applyNumberFormat="1" applyFont="1" applyFill="1" applyBorder="1" applyAlignment="1" applyProtection="1">
      <alignment horizontal="left" vertical="top" wrapText="1"/>
    </xf>
    <xf numFmtId="0" fontId="31" fillId="0" borderId="0" xfId="3" quotePrefix="1" applyNumberFormat="1" applyFont="1" applyFill="1" applyBorder="1" applyAlignment="1" applyProtection="1">
      <alignment vertical="top" wrapText="1"/>
    </xf>
    <xf numFmtId="49" fontId="31" fillId="0" borderId="0" xfId="7" applyNumberFormat="1" applyFont="1" applyFill="1" applyBorder="1" applyAlignment="1" applyProtection="1">
      <alignment horizontal="left" vertical="top" wrapText="1"/>
    </xf>
    <xf numFmtId="0" fontId="34" fillId="0" borderId="0" xfId="0" applyFont="1" applyFill="1"/>
    <xf numFmtId="0" fontId="28" fillId="0" borderId="0" xfId="0" applyFont="1" applyFill="1"/>
    <xf numFmtId="0" fontId="28" fillId="0" borderId="0" xfId="0" applyFont="1" applyFill="1" applyBorder="1" applyAlignment="1">
      <alignment horizontal="center" vertical="top"/>
    </xf>
    <xf numFmtId="0" fontId="28" fillId="0" borderId="0" xfId="0" applyFont="1" applyFill="1" applyBorder="1" applyAlignment="1">
      <alignment vertical="top" wrapText="1"/>
    </xf>
    <xf numFmtId="0" fontId="28" fillId="0" borderId="13" xfId="0" applyFont="1" applyFill="1" applyBorder="1" applyAlignment="1">
      <alignment horizontal="center" vertical="top"/>
    </xf>
    <xf numFmtId="0" fontId="28" fillId="0" borderId="13" xfId="0" applyFont="1" applyBorder="1" applyAlignment="1">
      <alignment horizontal="left" vertical="top" wrapText="1"/>
    </xf>
    <xf numFmtId="0" fontId="28" fillId="0" borderId="7" xfId="0" applyFont="1" applyFill="1" applyBorder="1" applyAlignment="1">
      <alignment vertical="top" wrapText="1"/>
    </xf>
    <xf numFmtId="0" fontId="25" fillId="0" borderId="13" xfId="0" applyFont="1" applyFill="1" applyBorder="1" applyAlignment="1">
      <alignment horizontal="left" vertical="top" wrapText="1"/>
    </xf>
    <xf numFmtId="0" fontId="28" fillId="0" borderId="13" xfId="0" applyFont="1" applyBorder="1" applyAlignment="1">
      <alignment vertical="top" wrapText="1"/>
    </xf>
    <xf numFmtId="0" fontId="31" fillId="0" borderId="13" xfId="1" applyFont="1" applyFill="1" applyBorder="1" applyAlignment="1">
      <alignment vertical="top" wrapText="1"/>
    </xf>
    <xf numFmtId="0" fontId="31" fillId="0" borderId="7" xfId="0" applyFont="1" applyFill="1" applyBorder="1" applyAlignment="1" applyProtection="1">
      <alignment horizontal="left" vertical="top" wrapText="1"/>
    </xf>
    <xf numFmtId="0" fontId="31" fillId="0" borderId="0" xfId="0" applyNumberFormat="1" applyFont="1" applyFill="1" applyBorder="1" applyAlignment="1" applyProtection="1">
      <alignment horizontal="left" vertical="top" wrapText="1"/>
    </xf>
    <xf numFmtId="0" fontId="31" fillId="0" borderId="0" xfId="1" applyFont="1" applyFill="1" applyBorder="1" applyAlignment="1">
      <alignment vertical="top" wrapText="1"/>
    </xf>
    <xf numFmtId="0" fontId="28" fillId="0" borderId="0" xfId="0" applyFont="1" applyBorder="1" applyAlignment="1">
      <alignment vertical="distributed"/>
    </xf>
    <xf numFmtId="0" fontId="28" fillId="0" borderId="14" xfId="0" applyFont="1" applyFill="1" applyBorder="1" applyAlignment="1">
      <alignment horizontal="center" vertical="top"/>
    </xf>
    <xf numFmtId="0" fontId="28" fillId="0" borderId="14" xfId="0" applyFont="1" applyBorder="1" applyAlignment="1">
      <alignment vertical="top" wrapText="1"/>
    </xf>
    <xf numFmtId="0" fontId="36" fillId="0" borderId="0" xfId="0" applyFont="1" applyBorder="1" applyAlignment="1">
      <alignment vertical="top" wrapText="1"/>
    </xf>
    <xf numFmtId="0" fontId="31" fillId="0" borderId="0" xfId="4" applyFont="1" applyFill="1" applyBorder="1" applyAlignment="1">
      <alignment horizontal="left" vertical="top" wrapText="1"/>
    </xf>
    <xf numFmtId="0" fontId="31" fillId="0" borderId="0" xfId="0" applyFont="1" applyFill="1" applyBorder="1" applyAlignment="1">
      <alignment vertical="top" wrapText="1"/>
    </xf>
    <xf numFmtId="0" fontId="30" fillId="0" borderId="15" xfId="3" applyFont="1" applyFill="1" applyBorder="1" applyAlignment="1">
      <alignment horizontal="center" vertical="top"/>
    </xf>
    <xf numFmtId="0" fontId="32" fillId="0" borderId="15" xfId="0" applyFont="1" applyBorder="1" applyAlignment="1">
      <alignment vertical="top" wrapText="1"/>
    </xf>
    <xf numFmtId="4" fontId="28" fillId="0" borderId="15" xfId="0" applyNumberFormat="1" applyFont="1" applyBorder="1"/>
    <xf numFmtId="0" fontId="28" fillId="0" borderId="15" xfId="0" applyFont="1" applyBorder="1"/>
    <xf numFmtId="4" fontId="32" fillId="0" borderId="15" xfId="0" applyNumberFormat="1" applyFont="1" applyBorder="1"/>
    <xf numFmtId="0" fontId="30" fillId="0" borderId="0" xfId="3" applyFont="1" applyFill="1" applyBorder="1" applyAlignment="1">
      <alignment horizontal="center" vertical="top"/>
    </xf>
    <xf numFmtId="0" fontId="32" fillId="0" borderId="0" xfId="0" applyFont="1" applyBorder="1" applyAlignment="1">
      <alignment vertical="top" wrapText="1"/>
    </xf>
    <xf numFmtId="4" fontId="32" fillId="0" borderId="0" xfId="0" applyNumberFormat="1" applyFont="1" applyBorder="1"/>
    <xf numFmtId="0" fontId="29" fillId="0" borderId="0" xfId="3" applyFont="1" applyFill="1" applyBorder="1" applyAlignment="1">
      <alignment horizontal="center" vertical="top"/>
    </xf>
    <xf numFmtId="0" fontId="29" fillId="0" borderId="13" xfId="3" applyFont="1" applyFill="1" applyBorder="1" applyAlignment="1">
      <alignment horizontal="center" vertical="top"/>
    </xf>
    <xf numFmtId="0" fontId="30" fillId="0" borderId="13" xfId="3" applyFont="1" applyFill="1" applyBorder="1" applyAlignment="1">
      <alignment horizontal="center" vertical="top"/>
    </xf>
    <xf numFmtId="4" fontId="32" fillId="0" borderId="13" xfId="0" applyNumberFormat="1" applyFont="1" applyBorder="1"/>
    <xf numFmtId="0" fontId="37" fillId="0" borderId="0" xfId="3" applyFont="1" applyFill="1" applyBorder="1" applyAlignment="1">
      <alignment horizontal="center" vertical="top"/>
    </xf>
    <xf numFmtId="0" fontId="30" fillId="0" borderId="0" xfId="0" applyFont="1" applyBorder="1" applyAlignment="1">
      <alignment vertical="top" wrapText="1"/>
    </xf>
    <xf numFmtId="0" fontId="30" fillId="0" borderId="0" xfId="0" applyFont="1" applyBorder="1" applyAlignment="1">
      <alignment horizontal="left"/>
    </xf>
    <xf numFmtId="0" fontId="30" fillId="0" borderId="13" xfId="0" applyFont="1" applyBorder="1" applyAlignment="1">
      <alignment vertical="top" wrapText="1"/>
    </xf>
    <xf numFmtId="0" fontId="30" fillId="0" borderId="13" xfId="0" applyFont="1" applyBorder="1" applyAlignment="1">
      <alignment horizontal="left"/>
    </xf>
    <xf numFmtId="0" fontId="32" fillId="0" borderId="0" xfId="0" applyFont="1" applyBorder="1" applyAlignment="1">
      <alignment horizontal="center" vertical="top" wrapText="1"/>
    </xf>
    <xf numFmtId="0" fontId="38" fillId="0" borderId="0" xfId="0" applyFont="1" applyBorder="1"/>
    <xf numFmtId="0" fontId="38" fillId="0" borderId="0" xfId="0" applyFont="1" applyBorder="1" applyAlignment="1">
      <alignment horizontal="left"/>
    </xf>
    <xf numFmtId="0" fontId="31" fillId="0" borderId="0" xfId="0" applyFont="1" applyFill="1" applyBorder="1" applyAlignment="1" applyProtection="1">
      <alignment horizontal="left" vertical="top" wrapText="1"/>
    </xf>
    <xf numFmtId="0" fontId="28" fillId="0" borderId="0" xfId="0" applyFont="1" applyProtection="1"/>
    <xf numFmtId="0" fontId="32" fillId="0" borderId="0" xfId="0" applyFont="1" applyProtection="1"/>
    <xf numFmtId="0" fontId="32" fillId="0" borderId="0" xfId="0" applyFont="1" applyAlignment="1" applyProtection="1">
      <alignment horizontal="left" wrapText="1"/>
    </xf>
    <xf numFmtId="0" fontId="32" fillId="0" borderId="0" xfId="0" applyFont="1" applyAlignment="1" applyProtection="1">
      <alignment horizontal="left"/>
    </xf>
    <xf numFmtId="0" fontId="28" fillId="0" borderId="9" xfId="0" applyFont="1" applyBorder="1" applyProtection="1"/>
    <xf numFmtId="0" fontId="28" fillId="0" borderId="8" xfId="0" applyFont="1" applyBorder="1" applyProtection="1"/>
    <xf numFmtId="0" fontId="28" fillId="0" borderId="0" xfId="0" applyFont="1" applyBorder="1" applyProtection="1"/>
    <xf numFmtId="0" fontId="28" fillId="0" borderId="5" xfId="0" applyFont="1" applyFill="1" applyBorder="1" applyProtection="1"/>
    <xf numFmtId="0" fontId="28" fillId="0" borderId="5" xfId="0" applyFont="1" applyFill="1" applyBorder="1" applyAlignment="1" applyProtection="1">
      <alignment wrapText="1"/>
    </xf>
    <xf numFmtId="4" fontId="28" fillId="0" borderId="5" xfId="0" applyNumberFormat="1" applyFont="1" applyFill="1" applyBorder="1" applyProtection="1"/>
    <xf numFmtId="0" fontId="28" fillId="0" borderId="0" xfId="0" applyFont="1" applyAlignment="1" applyProtection="1">
      <alignment horizontal="center" vertical="center"/>
    </xf>
    <xf numFmtId="0" fontId="28" fillId="0" borderId="0" xfId="0" applyFont="1" applyFill="1" applyProtection="1"/>
    <xf numFmtId="0" fontId="28" fillId="0" borderId="0" xfId="0" applyFont="1" applyFill="1" applyAlignment="1" applyProtection="1">
      <alignment wrapText="1"/>
    </xf>
    <xf numFmtId="4" fontId="28" fillId="0" borderId="0" xfId="0" applyNumberFormat="1" applyFont="1" applyFill="1" applyProtection="1"/>
    <xf numFmtId="0" fontId="28" fillId="0" borderId="8" xfId="0" applyFont="1" applyBorder="1" applyAlignment="1" applyProtection="1">
      <alignment horizontal="center"/>
    </xf>
    <xf numFmtId="0" fontId="39" fillId="0" borderId="0" xfId="3" applyFont="1" applyFill="1" applyBorder="1" applyAlignment="1">
      <alignment horizontal="center" vertical="top"/>
    </xf>
    <xf numFmtId="0" fontId="27" fillId="0" borderId="0" xfId="0" applyFont="1" applyBorder="1" applyAlignment="1">
      <alignment vertical="top" wrapText="1"/>
    </xf>
    <xf numFmtId="4" fontId="38" fillId="0" borderId="0" xfId="0" applyNumberFormat="1" applyFont="1" applyBorder="1"/>
    <xf numFmtId="4" fontId="27" fillId="0" borderId="0" xfId="0" applyNumberFormat="1" applyFont="1" applyBorder="1"/>
    <xf numFmtId="0" fontId="39" fillId="0" borderId="0" xfId="0" applyFont="1" applyBorder="1" applyAlignment="1">
      <alignment vertical="top" wrapText="1"/>
    </xf>
    <xf numFmtId="0" fontId="39" fillId="0" borderId="0" xfId="0" applyFont="1" applyBorder="1" applyAlignment="1">
      <alignment horizontal="left"/>
    </xf>
    <xf numFmtId="0" fontId="28" fillId="0" borderId="0" xfId="3" applyFont="1" applyFill="1" applyAlignment="1">
      <alignment horizontal="center" vertical="top"/>
    </xf>
    <xf numFmtId="0" fontId="28" fillId="6" borderId="9" xfId="0" applyFont="1" applyFill="1" applyBorder="1" applyProtection="1"/>
    <xf numFmtId="0" fontId="32" fillId="6" borderId="8" xfId="0" applyFont="1" applyFill="1" applyBorder="1" applyProtection="1"/>
    <xf numFmtId="0" fontId="32" fillId="0" borderId="13" xfId="0" applyFont="1" applyFill="1" applyBorder="1" applyAlignment="1">
      <alignment horizontal="center" vertical="top"/>
    </xf>
    <xf numFmtId="0" fontId="28" fillId="0" borderId="19" xfId="0" applyFont="1" applyFill="1" applyBorder="1" applyAlignment="1">
      <alignment horizontal="center" vertical="top"/>
    </xf>
    <xf numFmtId="0" fontId="28" fillId="0" borderId="20" xfId="0" applyFont="1" applyFill="1" applyBorder="1" applyAlignment="1">
      <alignment horizontal="center" vertical="top"/>
    </xf>
    <xf numFmtId="0" fontId="31" fillId="0" borderId="21" xfId="4" applyFont="1" applyFill="1" applyBorder="1" applyAlignment="1">
      <alignment horizontal="left" vertical="top" wrapText="1"/>
    </xf>
    <xf numFmtId="0" fontId="28" fillId="0" borderId="2" xfId="0" applyFont="1" applyFill="1" applyBorder="1" applyAlignment="1">
      <alignment horizontal="center" vertical="top"/>
    </xf>
    <xf numFmtId="0" fontId="28" fillId="6" borderId="19" xfId="0" applyFont="1" applyFill="1" applyBorder="1" applyAlignment="1">
      <alignment horizontal="center" vertical="top" wrapText="1"/>
    </xf>
    <xf numFmtId="0" fontId="28" fillId="6" borderId="19" xfId="0" applyFont="1" applyFill="1" applyBorder="1" applyAlignment="1">
      <alignment vertical="top" wrapText="1"/>
    </xf>
    <xf numFmtId="0" fontId="28" fillId="0" borderId="4" xfId="0" applyFont="1" applyFill="1" applyBorder="1" applyAlignment="1">
      <alignment horizontal="center" vertical="top"/>
    </xf>
    <xf numFmtId="4" fontId="28" fillId="6" borderId="19" xfId="0" applyNumberFormat="1" applyFont="1" applyFill="1" applyBorder="1" applyAlignment="1">
      <alignment horizontal="center" vertical="top"/>
    </xf>
    <xf numFmtId="0" fontId="31" fillId="6" borderId="19" xfId="0" applyFont="1" applyFill="1" applyBorder="1" applyAlignment="1" applyProtection="1">
      <alignment horizontal="left" vertical="top" wrapText="1"/>
    </xf>
    <xf numFmtId="4" fontId="28" fillId="6" borderId="19" xfId="0" applyNumberFormat="1" applyFont="1" applyFill="1" applyBorder="1" applyAlignment="1">
      <alignment horizontal="left"/>
    </xf>
    <xf numFmtId="0" fontId="28" fillId="0" borderId="0" xfId="0" applyFont="1" applyFill="1" applyBorder="1" applyAlignment="1">
      <alignment horizontal="left" vertical="top" wrapText="1"/>
    </xf>
    <xf numFmtId="0" fontId="31" fillId="0" borderId="5" xfId="0" applyNumberFormat="1" applyFont="1" applyFill="1" applyBorder="1" applyAlignment="1" applyProtection="1">
      <alignment horizontal="left" vertical="top" wrapText="1"/>
    </xf>
    <xf numFmtId="0" fontId="32" fillId="0" borderId="0" xfId="0" applyFont="1" applyBorder="1" applyAlignment="1" applyProtection="1">
      <alignment horizontal="center"/>
    </xf>
    <xf numFmtId="0" fontId="32" fillId="0" borderId="0" xfId="0" applyFont="1" applyBorder="1" applyProtection="1"/>
    <xf numFmtId="0" fontId="31" fillId="0" borderId="21" xfId="0" applyFont="1" applyFill="1" applyBorder="1" applyAlignment="1" applyProtection="1">
      <alignment vertical="top" wrapText="1"/>
    </xf>
    <xf numFmtId="2" fontId="31" fillId="0" borderId="21" xfId="0" applyNumberFormat="1" applyFont="1" applyFill="1" applyBorder="1" applyAlignment="1" applyProtection="1">
      <alignment horizontal="left" vertical="top" wrapText="1"/>
    </xf>
    <xf numFmtId="0" fontId="31" fillId="0" borderId="21" xfId="0" applyFont="1" applyFill="1" applyBorder="1" applyAlignment="1" applyProtection="1">
      <alignment horizontal="left" vertical="top" wrapText="1"/>
    </xf>
    <xf numFmtId="0" fontId="32" fillId="0" borderId="0" xfId="0" applyFont="1" applyBorder="1" applyAlignment="1" applyProtection="1">
      <alignment wrapText="1"/>
    </xf>
    <xf numFmtId="4" fontId="28" fillId="0" borderId="0" xfId="0" applyNumberFormat="1" applyFont="1" applyAlignment="1" applyProtection="1">
      <alignment horizontal="center"/>
    </xf>
    <xf numFmtId="4" fontId="32" fillId="0" borderId="0" xfId="0" applyNumberFormat="1" applyFont="1" applyAlignment="1" applyProtection="1">
      <alignment horizontal="center"/>
    </xf>
    <xf numFmtId="4" fontId="28" fillId="0" borderId="10" xfId="0" applyNumberFormat="1" applyFont="1" applyBorder="1" applyAlignment="1" applyProtection="1">
      <alignment horizontal="center"/>
    </xf>
    <xf numFmtId="4" fontId="28" fillId="0" borderId="3" xfId="0" applyNumberFormat="1" applyFont="1" applyBorder="1" applyAlignment="1" applyProtection="1">
      <alignment horizontal="center"/>
    </xf>
    <xf numFmtId="4" fontId="32" fillId="0" borderId="3" xfId="0" applyNumberFormat="1" applyFont="1" applyBorder="1" applyAlignment="1" applyProtection="1">
      <alignment horizontal="center"/>
    </xf>
    <xf numFmtId="4" fontId="32" fillId="0" borderId="3" xfId="0" applyNumberFormat="1" applyFont="1" applyFill="1" applyBorder="1" applyAlignment="1" applyProtection="1">
      <alignment horizontal="center"/>
    </xf>
    <xf numFmtId="4" fontId="28" fillId="0" borderId="6" xfId="0" applyNumberFormat="1" applyFont="1" applyBorder="1" applyAlignment="1" applyProtection="1">
      <alignment horizontal="center"/>
    </xf>
    <xf numFmtId="4" fontId="28" fillId="0" borderId="0" xfId="0" applyNumberFormat="1" applyFont="1" applyBorder="1" applyAlignment="1" applyProtection="1">
      <alignment horizontal="center"/>
    </xf>
    <xf numFmtId="0" fontId="28" fillId="6" borderId="23" xfId="0" applyFont="1" applyFill="1" applyBorder="1" applyProtection="1"/>
    <xf numFmtId="0" fontId="32" fillId="6" borderId="23" xfId="0" applyFont="1" applyFill="1" applyBorder="1" applyProtection="1"/>
    <xf numFmtId="0" fontId="27" fillId="0" borderId="0" xfId="0" applyFont="1" applyBorder="1" applyAlignment="1">
      <alignment horizontal="center" vertical="top" wrapText="1"/>
    </xf>
    <xf numFmtId="49" fontId="31" fillId="0" borderId="5" xfId="7" applyNumberFormat="1" applyFont="1" applyFill="1" applyBorder="1" applyAlignment="1" applyProtection="1">
      <alignment horizontal="left" vertical="top" wrapText="1"/>
    </xf>
    <xf numFmtId="0" fontId="31" fillId="0" borderId="19" xfId="0" applyFont="1" applyFill="1" applyBorder="1" applyAlignment="1">
      <alignment horizontal="left" vertical="top" wrapText="1"/>
    </xf>
    <xf numFmtId="0" fontId="31" fillId="0" borderId="19" xfId="19" applyFont="1" applyFill="1" applyBorder="1" applyAlignment="1">
      <alignment vertical="top" wrapText="1"/>
    </xf>
    <xf numFmtId="10" fontId="0" fillId="0" borderId="0" xfId="0" applyNumberFormat="1" applyFont="1" applyProtection="1"/>
    <xf numFmtId="4" fontId="0" fillId="0" borderId="0" xfId="0" applyNumberFormat="1" applyFont="1" applyProtection="1"/>
    <xf numFmtId="0" fontId="28" fillId="0" borderId="3" xfId="0" applyFont="1" applyBorder="1" applyAlignment="1">
      <alignment horizontal="center"/>
    </xf>
    <xf numFmtId="0" fontId="28" fillId="0" borderId="13" xfId="0" applyFont="1" applyBorder="1" applyAlignment="1">
      <alignment horizontal="center"/>
    </xf>
    <xf numFmtId="0" fontId="28" fillId="0" borderId="0" xfId="0" applyFont="1" applyAlignment="1">
      <alignment horizontal="center"/>
    </xf>
    <xf numFmtId="0" fontId="28" fillId="0" borderId="21" xfId="0" applyFont="1" applyBorder="1" applyAlignment="1">
      <alignment horizontal="center"/>
    </xf>
    <xf numFmtId="0" fontId="28" fillId="0" borderId="0" xfId="0" applyFont="1" applyBorder="1" applyAlignment="1">
      <alignment horizontal="center"/>
    </xf>
    <xf numFmtId="4" fontId="33" fillId="6" borderId="19" xfId="0" applyNumberFormat="1" applyFont="1" applyFill="1" applyBorder="1" applyAlignment="1">
      <alignment horizontal="center" wrapText="1"/>
    </xf>
    <xf numFmtId="4" fontId="28" fillId="6" borderId="19" xfId="2" applyNumberFormat="1" applyFont="1" applyFill="1" applyBorder="1" applyAlignment="1">
      <alignment horizontal="center"/>
    </xf>
    <xf numFmtId="4" fontId="28" fillId="0" borderId="0" xfId="2" applyNumberFormat="1" applyFont="1" applyFill="1" applyBorder="1" applyAlignment="1">
      <alignment horizontal="center"/>
    </xf>
    <xf numFmtId="4" fontId="28" fillId="0" borderId="13" xfId="2" applyNumberFormat="1" applyFont="1" applyFill="1" applyBorder="1" applyAlignment="1">
      <alignment horizontal="center"/>
    </xf>
    <xf numFmtId="4" fontId="28" fillId="0" borderId="0" xfId="0" applyNumberFormat="1" applyFont="1" applyAlignment="1">
      <alignment horizontal="center"/>
    </xf>
    <xf numFmtId="0" fontId="28" fillId="0" borderId="5" xfId="0" applyFont="1" applyBorder="1" applyAlignment="1">
      <alignment horizontal="center"/>
    </xf>
    <xf numFmtId="4" fontId="28" fillId="0" borderId="19" xfId="2" applyNumberFormat="1" applyFont="1" applyFill="1" applyBorder="1" applyAlignment="1">
      <alignment horizontal="center"/>
    </xf>
    <xf numFmtId="0" fontId="28" fillId="0" borderId="7" xfId="0" applyFont="1" applyBorder="1" applyAlignment="1">
      <alignment horizontal="center"/>
    </xf>
    <xf numFmtId="4" fontId="28" fillId="6" borderId="19" xfId="0" applyNumberFormat="1" applyFont="1" applyFill="1" applyBorder="1" applyAlignment="1">
      <alignment horizontal="center"/>
    </xf>
    <xf numFmtId="4" fontId="28" fillId="0" borderId="13" xfId="0" applyNumberFormat="1" applyFont="1" applyBorder="1" applyAlignment="1">
      <alignment horizontal="center"/>
    </xf>
    <xf numFmtId="0" fontId="28" fillId="0" borderId="22" xfId="0" applyFont="1" applyBorder="1" applyAlignment="1">
      <alignment horizontal="center"/>
    </xf>
    <xf numFmtId="4" fontId="33" fillId="6" borderId="19" xfId="0" applyNumberFormat="1" applyFont="1" applyFill="1" applyBorder="1" applyAlignment="1">
      <alignment horizontal="center"/>
    </xf>
    <xf numFmtId="4" fontId="28" fillId="0" borderId="19" xfId="0" applyNumberFormat="1" applyFont="1" applyBorder="1" applyAlignment="1">
      <alignment horizontal="center"/>
    </xf>
    <xf numFmtId="4" fontId="28" fillId="0" borderId="0" xfId="0" applyNumberFormat="1" applyFont="1" applyFill="1" applyBorder="1" applyAlignment="1">
      <alignment horizontal="center"/>
    </xf>
    <xf numFmtId="4" fontId="28" fillId="0" borderId="0" xfId="0" applyNumberFormat="1" applyFont="1" applyBorder="1" applyAlignment="1">
      <alignment horizontal="center"/>
    </xf>
    <xf numFmtId="4" fontId="28" fillId="0" borderId="21" xfId="0" applyNumberFormat="1" applyFont="1" applyBorder="1" applyAlignment="1">
      <alignment horizontal="center"/>
    </xf>
    <xf numFmtId="4" fontId="28" fillId="0" borderId="5" xfId="0" applyNumberFormat="1" applyFont="1" applyBorder="1" applyAlignment="1">
      <alignment horizontal="center"/>
    </xf>
    <xf numFmtId="0" fontId="28" fillId="0" borderId="6" xfId="0" applyFont="1" applyBorder="1" applyAlignment="1">
      <alignment horizontal="center"/>
    </xf>
    <xf numFmtId="4" fontId="28" fillId="0" borderId="7" xfId="0" applyNumberFormat="1" applyFont="1" applyBorder="1" applyAlignment="1">
      <alignment horizontal="center"/>
    </xf>
    <xf numFmtId="0" fontId="28" fillId="0" borderId="12" xfId="0" applyFont="1" applyBorder="1" applyAlignment="1">
      <alignment horizontal="center"/>
    </xf>
    <xf numFmtId="4" fontId="28" fillId="0" borderId="19" xfId="0" applyNumberFormat="1" applyFont="1" applyFill="1" applyBorder="1" applyAlignment="1">
      <alignment horizontal="center"/>
    </xf>
    <xf numFmtId="4" fontId="28" fillId="0" borderId="13" xfId="0" applyNumberFormat="1" applyFont="1" applyFill="1" applyBorder="1" applyAlignment="1">
      <alignment horizontal="center"/>
    </xf>
    <xf numFmtId="0" fontId="28" fillId="0" borderId="15" xfId="0" applyFont="1" applyBorder="1" applyAlignment="1">
      <alignment horizontal="left" wrapText="1"/>
    </xf>
    <xf numFmtId="166" fontId="25" fillId="0" borderId="0" xfId="0" applyNumberFormat="1" applyFont="1" applyProtection="1"/>
    <xf numFmtId="166" fontId="25" fillId="0" borderId="0" xfId="0" applyNumberFormat="1" applyFont="1" applyBorder="1" applyProtection="1"/>
    <xf numFmtId="10" fontId="15" fillId="0" borderId="0" xfId="0" applyNumberFormat="1" applyFont="1" applyAlignment="1" applyProtection="1">
      <alignment horizontal="center" vertical="center"/>
    </xf>
    <xf numFmtId="166" fontId="15" fillId="0" borderId="0" xfId="0" applyNumberFormat="1" applyFont="1" applyAlignment="1" applyProtection="1">
      <alignment horizontal="center" vertical="center"/>
    </xf>
    <xf numFmtId="10" fontId="15" fillId="0" borderId="0" xfId="0" applyNumberFormat="1" applyFont="1" applyBorder="1" applyAlignment="1" applyProtection="1">
      <alignment horizontal="center" vertical="center"/>
    </xf>
    <xf numFmtId="168" fontId="13" fillId="0" borderId="25" xfId="37" applyNumberFormat="1" applyFont="1" applyFill="1" applyBorder="1" applyAlignment="1">
      <alignment horizontal="center"/>
    </xf>
    <xf numFmtId="0" fontId="13" fillId="0" borderId="25" xfId="37" applyFont="1" applyFill="1" applyBorder="1" applyAlignment="1">
      <alignment horizontal="left"/>
    </xf>
    <xf numFmtId="0" fontId="13" fillId="0" borderId="25" xfId="37" applyFont="1" applyFill="1" applyBorder="1" applyAlignment="1">
      <alignment horizontal="center"/>
    </xf>
    <xf numFmtId="4" fontId="13" fillId="0" borderId="25" xfId="37" applyNumberFormat="1" applyFont="1" applyFill="1" applyBorder="1" applyAlignment="1">
      <alignment horizontal="center"/>
    </xf>
    <xf numFmtId="4" fontId="13" fillId="0" borderId="26" xfId="37" applyNumberFormat="1" applyFont="1" applyFill="1" applyBorder="1" applyAlignment="1">
      <alignment horizontal="center"/>
    </xf>
    <xf numFmtId="0" fontId="13" fillId="0" borderId="0" xfId="37" applyBorder="1"/>
    <xf numFmtId="168" fontId="13" fillId="0" borderId="27" xfId="37" applyNumberFormat="1" applyFill="1" applyBorder="1" applyAlignment="1">
      <alignment horizontal="center"/>
    </xf>
    <xf numFmtId="0" fontId="13" fillId="0" borderId="27" xfId="37" applyFill="1" applyBorder="1" applyAlignment="1">
      <alignment horizontal="left"/>
    </xf>
    <xf numFmtId="0" fontId="13" fillId="0" borderId="27" xfId="37" applyFill="1" applyBorder="1" applyAlignment="1">
      <alignment horizontal="center"/>
    </xf>
    <xf numFmtId="4" fontId="13" fillId="0" borderId="27" xfId="37" applyNumberFormat="1" applyFont="1" applyFill="1" applyBorder="1" applyAlignment="1">
      <alignment horizontal="center"/>
    </xf>
    <xf numFmtId="4" fontId="13" fillId="0" borderId="28" xfId="37" applyNumberFormat="1" applyFont="1" applyFill="1" applyBorder="1" applyAlignment="1">
      <alignment horizontal="center"/>
    </xf>
    <xf numFmtId="0" fontId="43" fillId="0" borderId="0" xfId="37" applyFont="1"/>
    <xf numFmtId="168" fontId="13" fillId="0" borderId="0" xfId="37" applyNumberFormat="1" applyFill="1" applyBorder="1" applyAlignment="1">
      <alignment horizontal="center"/>
    </xf>
    <xf numFmtId="0" fontId="13" fillId="0" borderId="0" xfId="37" applyFill="1" applyBorder="1" applyAlignment="1">
      <alignment horizontal="left"/>
    </xf>
    <xf numFmtId="0" fontId="13" fillId="0" borderId="0" xfId="37" applyFill="1" applyBorder="1" applyAlignment="1">
      <alignment horizontal="center"/>
    </xf>
    <xf numFmtId="4" fontId="13" fillId="0" borderId="0" xfId="37" applyNumberFormat="1" applyFill="1" applyBorder="1" applyAlignment="1">
      <alignment horizontal="center"/>
    </xf>
    <xf numFmtId="168" fontId="13" fillId="7" borderId="29" xfId="37" applyNumberFormat="1" applyFill="1" applyBorder="1" applyAlignment="1">
      <alignment horizontal="center"/>
    </xf>
    <xf numFmtId="0" fontId="44" fillId="7" borderId="30" xfId="37" applyFont="1" applyFill="1" applyBorder="1" applyAlignment="1">
      <alignment horizontal="left" wrapText="1"/>
    </xf>
    <xf numFmtId="0" fontId="45" fillId="7" borderId="30" xfId="37" applyFont="1" applyFill="1" applyBorder="1" applyAlignment="1">
      <alignment horizontal="left" wrapText="1"/>
    </xf>
    <xf numFmtId="0" fontId="45" fillId="7" borderId="31" xfId="37" applyFont="1" applyFill="1" applyBorder="1" applyAlignment="1">
      <alignment horizontal="left" wrapText="1"/>
    </xf>
    <xf numFmtId="0" fontId="43" fillId="0" borderId="0" xfId="37" applyFont="1" applyFill="1" applyBorder="1" applyAlignment="1">
      <alignment horizontal="left"/>
    </xf>
    <xf numFmtId="0" fontId="13" fillId="0" borderId="0" xfId="37" applyFont="1" applyFill="1" applyBorder="1" applyAlignment="1">
      <alignment horizontal="left"/>
    </xf>
    <xf numFmtId="4" fontId="13" fillId="0" borderId="0" xfId="37" applyNumberFormat="1" applyFont="1" applyFill="1" applyBorder="1" applyAlignment="1">
      <alignment horizontal="right"/>
    </xf>
    <xf numFmtId="168" fontId="20" fillId="7" borderId="29" xfId="37" applyNumberFormat="1" applyFont="1" applyFill="1" applyBorder="1" applyAlignment="1">
      <alignment horizontal="center"/>
    </xf>
    <xf numFmtId="0" fontId="45" fillId="7" borderId="30" xfId="37" applyFont="1" applyFill="1" applyBorder="1" applyAlignment="1">
      <alignment horizontal="left"/>
    </xf>
    <xf numFmtId="0" fontId="20" fillId="7" borderId="30" xfId="37" applyFont="1" applyFill="1" applyBorder="1" applyAlignment="1">
      <alignment horizontal="right"/>
    </xf>
    <xf numFmtId="4" fontId="20" fillId="7" borderId="30" xfId="37" applyNumberFormat="1" applyFont="1" applyFill="1" applyBorder="1" applyAlignment="1">
      <alignment horizontal="right"/>
    </xf>
    <xf numFmtId="4" fontId="45" fillId="7" borderId="31" xfId="37" applyNumberFormat="1" applyFont="1" applyFill="1" applyBorder="1" applyAlignment="1">
      <alignment horizontal="right"/>
    </xf>
    <xf numFmtId="0" fontId="45" fillId="0" borderId="0" xfId="37" applyFont="1" applyBorder="1"/>
    <xf numFmtId="168" fontId="13" fillId="0" borderId="0" xfId="37" applyNumberFormat="1"/>
    <xf numFmtId="0" fontId="13" fillId="0" borderId="0" xfId="37"/>
    <xf numFmtId="0" fontId="46" fillId="0" borderId="0" xfId="37" applyFont="1"/>
    <xf numFmtId="168" fontId="13" fillId="0" borderId="20" xfId="37" applyNumberFormat="1" applyFont="1" applyFill="1" applyBorder="1" applyAlignment="1">
      <alignment horizontal="center"/>
    </xf>
    <xf numFmtId="0" fontId="13" fillId="0" borderId="32" xfId="37" applyFont="1" applyFill="1" applyBorder="1" applyAlignment="1">
      <alignment horizontal="left"/>
    </xf>
    <xf numFmtId="0" fontId="13" fillId="0" borderId="32" xfId="37" applyFont="1" applyFill="1" applyBorder="1" applyAlignment="1">
      <alignment horizontal="center"/>
    </xf>
    <xf numFmtId="4" fontId="13" fillId="0" borderId="32" xfId="37" applyNumberFormat="1" applyFont="1" applyFill="1" applyBorder="1" applyAlignment="1">
      <alignment horizontal="center"/>
    </xf>
    <xf numFmtId="4" fontId="13" fillId="0" borderId="33" xfId="37" applyNumberFormat="1" applyFont="1" applyFill="1" applyBorder="1" applyAlignment="1">
      <alignment horizontal="center"/>
    </xf>
    <xf numFmtId="168" fontId="13" fillId="0" borderId="4" xfId="37" applyNumberFormat="1" applyFill="1" applyBorder="1" applyAlignment="1">
      <alignment horizontal="center"/>
    </xf>
    <xf numFmtId="0" fontId="13" fillId="0" borderId="34" xfId="37" applyFill="1" applyBorder="1" applyAlignment="1">
      <alignment horizontal="left"/>
    </xf>
    <xf numFmtId="0" fontId="13" fillId="0" borderId="34" xfId="37" applyFill="1" applyBorder="1" applyAlignment="1">
      <alignment horizontal="center"/>
    </xf>
    <xf numFmtId="4" fontId="13" fillId="0" borderId="34" xfId="37" applyNumberFormat="1" applyFont="1" applyFill="1" applyBorder="1" applyAlignment="1">
      <alignment horizontal="center"/>
    </xf>
    <xf numFmtId="4" fontId="13" fillId="0" borderId="35" xfId="37" applyNumberFormat="1" applyFont="1" applyFill="1" applyBorder="1" applyAlignment="1">
      <alignment horizontal="center"/>
    </xf>
    <xf numFmtId="0" fontId="13" fillId="7" borderId="30" xfId="37" applyFill="1" applyBorder="1" applyAlignment="1">
      <alignment horizontal="center"/>
    </xf>
    <xf numFmtId="0" fontId="13" fillId="7" borderId="31" xfId="37" applyFill="1" applyBorder="1" applyAlignment="1">
      <alignment horizontal="center"/>
    </xf>
    <xf numFmtId="168" fontId="13" fillId="0" borderId="0" xfId="37" applyNumberFormat="1" applyFont="1" applyFill="1" applyBorder="1" applyAlignment="1">
      <alignment horizontal="center"/>
    </xf>
    <xf numFmtId="4" fontId="13" fillId="0" borderId="0" xfId="37" applyNumberFormat="1" applyFont="1" applyFill="1" applyBorder="1" applyAlignment="1">
      <alignment horizontal="left"/>
    </xf>
    <xf numFmtId="0" fontId="13" fillId="0" borderId="0" xfId="37" applyFont="1" applyFill="1" applyBorder="1" applyAlignment="1">
      <alignment horizontal="center"/>
    </xf>
    <xf numFmtId="4" fontId="13" fillId="0" borderId="0" xfId="37" applyNumberFormat="1" applyFont="1" applyFill="1" applyBorder="1" applyAlignment="1">
      <alignment horizontal="center"/>
    </xf>
    <xf numFmtId="168" fontId="47" fillId="0" borderId="25" xfId="37" applyNumberFormat="1" applyFont="1" applyFill="1" applyBorder="1" applyAlignment="1">
      <alignment horizontal="center" vertical="top"/>
    </xf>
    <xf numFmtId="0" fontId="47" fillId="0" borderId="25" xfId="37" applyFont="1" applyFill="1" applyBorder="1" applyAlignment="1">
      <alignment horizontal="justify" vertical="top"/>
    </xf>
    <xf numFmtId="0" fontId="47" fillId="0" borderId="25" xfId="37" applyFont="1" applyFill="1" applyBorder="1" applyAlignment="1">
      <alignment horizontal="center"/>
    </xf>
    <xf numFmtId="4" fontId="47" fillId="0" borderId="26" xfId="37" applyNumberFormat="1" applyFont="1" applyFill="1" applyBorder="1" applyAlignment="1">
      <alignment horizontal="center"/>
    </xf>
    <xf numFmtId="168" fontId="47" fillId="0" borderId="27" xfId="37" applyNumberFormat="1" applyFont="1" applyFill="1" applyBorder="1" applyAlignment="1">
      <alignment horizontal="center" vertical="top"/>
    </xf>
    <xf numFmtId="0" fontId="47" fillId="0" borderId="27" xfId="37" applyFont="1" applyFill="1" applyBorder="1" applyAlignment="1">
      <alignment horizontal="justify" vertical="top"/>
    </xf>
    <xf numFmtId="0" fontId="47" fillId="0" borderId="27" xfId="37" applyFont="1" applyFill="1" applyBorder="1" applyAlignment="1">
      <alignment horizontal="center"/>
    </xf>
    <xf numFmtId="168" fontId="47" fillId="0" borderId="0" xfId="37" applyNumberFormat="1" applyFont="1" applyFill="1" applyBorder="1" applyAlignment="1">
      <alignment horizontal="center" vertical="top"/>
    </xf>
    <xf numFmtId="0" fontId="48" fillId="0" borderId="0" xfId="37" quotePrefix="1" applyFont="1" applyFill="1" applyBorder="1" applyAlignment="1">
      <alignment horizontal="justify" vertical="top"/>
    </xf>
    <xf numFmtId="0" fontId="48" fillId="0" borderId="0" xfId="37" applyFont="1" applyFill="1" applyBorder="1" applyAlignment="1">
      <alignment horizontal="center"/>
    </xf>
    <xf numFmtId="4" fontId="47" fillId="0" borderId="0" xfId="37" applyNumberFormat="1" applyFont="1" applyFill="1" applyBorder="1" applyAlignment="1">
      <alignment horizontal="center"/>
    </xf>
    <xf numFmtId="4" fontId="46" fillId="0" borderId="0" xfId="37" applyNumberFormat="1" applyFont="1" applyFill="1" applyBorder="1" applyAlignment="1">
      <alignment horizontal="center"/>
    </xf>
    <xf numFmtId="4" fontId="46" fillId="0" borderId="0" xfId="37" applyNumberFormat="1" applyFont="1" applyFill="1" applyBorder="1" applyAlignment="1">
      <alignment horizontal="right"/>
    </xf>
    <xf numFmtId="0" fontId="49" fillId="0" borderId="0" xfId="37" applyFont="1" applyFill="1" applyBorder="1" applyAlignment="1">
      <alignment horizontal="justify" vertical="top"/>
    </xf>
    <xf numFmtId="0" fontId="47" fillId="0" borderId="0" xfId="37" applyFont="1" applyFill="1" applyBorder="1" applyAlignment="1">
      <alignment horizontal="center"/>
    </xf>
    <xf numFmtId="0" fontId="52" fillId="0" borderId="0" xfId="37" applyFont="1" applyBorder="1"/>
    <xf numFmtId="0" fontId="47" fillId="0" borderId="0" xfId="37" applyFont="1" applyFill="1" applyBorder="1" applyAlignment="1">
      <alignment horizontal="justify" vertical="top"/>
    </xf>
    <xf numFmtId="0" fontId="53" fillId="0" borderId="0" xfId="37" applyFont="1" applyBorder="1"/>
    <xf numFmtId="4" fontId="49" fillId="0" borderId="0" xfId="37" applyNumberFormat="1" applyFont="1" applyFill="1" applyBorder="1" applyAlignment="1">
      <alignment horizontal="center"/>
    </xf>
    <xf numFmtId="4" fontId="54" fillId="0" borderId="0" xfId="37" applyNumberFormat="1" applyFont="1"/>
    <xf numFmtId="4" fontId="48" fillId="0" borderId="0" xfId="37" applyNumberFormat="1" applyFont="1" applyFill="1" applyBorder="1" applyAlignment="1">
      <alignment horizontal="right"/>
    </xf>
    <xf numFmtId="0" fontId="51" fillId="0" borderId="0" xfId="37" applyFont="1" applyFill="1" applyBorder="1" applyAlignment="1">
      <alignment horizontal="justify" vertical="top"/>
    </xf>
    <xf numFmtId="168" fontId="47" fillId="0" borderId="0" xfId="37" applyNumberFormat="1" applyFont="1" applyBorder="1" applyAlignment="1">
      <alignment horizontal="center" vertical="top"/>
    </xf>
    <xf numFmtId="0" fontId="48" fillId="0" borderId="0" xfId="37" applyFont="1" applyAlignment="1">
      <alignment horizontal="left" wrapText="1"/>
    </xf>
    <xf numFmtId="1" fontId="55" fillId="0" borderId="0" xfId="23" applyNumberFormat="1" applyFont="1" applyBorder="1" applyAlignment="1">
      <alignment horizontal="center"/>
    </xf>
    <xf numFmtId="0" fontId="8" fillId="0" borderId="0" xfId="37" applyFont="1" applyFill="1" applyAlignment="1"/>
    <xf numFmtId="0" fontId="8" fillId="0" borderId="0" xfId="37" applyFont="1" applyAlignment="1">
      <alignment wrapText="1"/>
    </xf>
    <xf numFmtId="0" fontId="8" fillId="0" borderId="0" xfId="37" applyFont="1" applyAlignment="1">
      <alignment horizontal="center"/>
    </xf>
    <xf numFmtId="168" fontId="47" fillId="0" borderId="0" xfId="37" applyNumberFormat="1" applyFont="1" applyBorder="1" applyAlignment="1">
      <alignment horizontal="center"/>
    </xf>
    <xf numFmtId="0" fontId="48" fillId="0" borderId="0" xfId="37" applyFont="1"/>
    <xf numFmtId="0" fontId="56" fillId="0" borderId="0" xfId="37" applyFont="1" applyBorder="1"/>
    <xf numFmtId="0" fontId="48" fillId="0" borderId="0" xfId="37" applyFont="1" applyFill="1" applyBorder="1" applyAlignment="1">
      <alignment horizontal="justify" vertical="top"/>
    </xf>
    <xf numFmtId="0" fontId="52" fillId="0" borderId="0" xfId="37" applyFont="1"/>
    <xf numFmtId="4" fontId="47" fillId="0" borderId="0" xfId="37" applyNumberFormat="1" applyFont="1" applyFill="1" applyBorder="1" applyAlignment="1">
      <alignment horizontal="right"/>
    </xf>
    <xf numFmtId="0" fontId="43" fillId="0" borderId="0" xfId="37" applyFont="1" applyBorder="1"/>
    <xf numFmtId="0" fontId="57" fillId="0" borderId="0" xfId="37" applyFont="1"/>
    <xf numFmtId="0" fontId="58" fillId="0" borderId="0" xfId="37" applyFont="1" applyAlignment="1">
      <alignment horizontal="justify"/>
    </xf>
    <xf numFmtId="0" fontId="48" fillId="0" borderId="0" xfId="37" applyFont="1" applyFill="1" applyBorder="1" applyAlignment="1">
      <alignment horizontal="center" vertical="top"/>
    </xf>
    <xf numFmtId="1" fontId="59" fillId="0" borderId="0" xfId="37" applyNumberFormat="1" applyFont="1" applyBorder="1" applyAlignment="1">
      <alignment horizontal="center"/>
    </xf>
    <xf numFmtId="49" fontId="47" fillId="0" borderId="0" xfId="37" applyNumberFormat="1" applyFont="1" applyBorder="1" applyAlignment="1">
      <alignment horizontal="center"/>
    </xf>
    <xf numFmtId="49" fontId="47" fillId="0" borderId="0" xfId="37" applyNumberFormat="1" applyFont="1" applyBorder="1"/>
    <xf numFmtId="1" fontId="55" fillId="0" borderId="0" xfId="37" applyNumberFormat="1" applyFont="1" applyBorder="1" applyAlignment="1">
      <alignment horizontal="center"/>
    </xf>
    <xf numFmtId="168" fontId="47" fillId="0" borderId="0" xfId="37" applyNumberFormat="1" applyFont="1" applyFill="1" applyBorder="1" applyAlignment="1">
      <alignment vertical="top"/>
    </xf>
    <xf numFmtId="0" fontId="49" fillId="0" borderId="0" xfId="37" applyFont="1" applyAlignment="1">
      <alignment horizontal="left"/>
    </xf>
    <xf numFmtId="0" fontId="49" fillId="0" borderId="0" xfId="37" applyFont="1" applyFill="1" applyBorder="1" applyAlignment="1">
      <alignment horizontal="center"/>
    </xf>
    <xf numFmtId="0" fontId="46" fillId="0" borderId="0" xfId="37" applyFont="1" applyBorder="1"/>
    <xf numFmtId="168" fontId="47" fillId="0" borderId="0" xfId="37" applyNumberFormat="1" applyFont="1" applyFill="1" applyBorder="1" applyAlignment="1">
      <alignment horizontal="left" vertical="top"/>
    </xf>
    <xf numFmtId="0" fontId="51" fillId="0" borderId="0" xfId="37" applyFont="1" applyBorder="1"/>
    <xf numFmtId="4" fontId="47" fillId="0" borderId="0" xfId="37" applyNumberFormat="1" applyFont="1"/>
    <xf numFmtId="4" fontId="43" fillId="0" borderId="0" xfId="37" applyNumberFormat="1" applyFont="1"/>
    <xf numFmtId="168" fontId="13" fillId="7" borderId="29" xfId="37" applyNumberFormat="1" applyFont="1" applyFill="1" applyBorder="1" applyAlignment="1">
      <alignment horizontal="center" vertical="top"/>
    </xf>
    <xf numFmtId="0" fontId="49" fillId="8" borderId="24" xfId="37" applyFont="1" applyFill="1" applyBorder="1" applyAlignment="1">
      <alignment horizontal="left"/>
    </xf>
    <xf numFmtId="0" fontId="47" fillId="7" borderId="30" xfId="37" applyFont="1" applyFill="1" applyBorder="1" applyAlignment="1">
      <alignment horizontal="right"/>
    </xf>
    <xf numFmtId="1" fontId="47" fillId="7" borderId="30" xfId="37" applyNumberFormat="1" applyFont="1" applyFill="1" applyBorder="1" applyAlignment="1">
      <alignment horizontal="right"/>
    </xf>
    <xf numFmtId="4" fontId="51" fillId="7" borderId="31" xfId="37" applyNumberFormat="1" applyFont="1" applyFill="1" applyBorder="1" applyAlignment="1">
      <alignment horizontal="right"/>
    </xf>
    <xf numFmtId="49" fontId="60" fillId="0" borderId="0" xfId="37" applyNumberFormat="1" applyFont="1" applyBorder="1" applyAlignment="1">
      <alignment horizontal="center"/>
    </xf>
    <xf numFmtId="49" fontId="61" fillId="0" borderId="0" xfId="37" applyNumberFormat="1" applyFont="1" applyBorder="1" applyAlignment="1">
      <alignment horizontal="left"/>
    </xf>
    <xf numFmtId="1" fontId="62" fillId="0" borderId="0" xfId="37" applyNumberFormat="1" applyFont="1" applyBorder="1" applyAlignment="1">
      <alignment horizontal="center"/>
    </xf>
    <xf numFmtId="49" fontId="61" fillId="0" borderId="0" xfId="37" applyNumberFormat="1" applyFont="1" applyBorder="1"/>
    <xf numFmtId="169" fontId="60" fillId="0" borderId="0" xfId="37" applyNumberFormat="1" applyFont="1" applyBorder="1" applyAlignment="1">
      <alignment horizontal="center"/>
    </xf>
    <xf numFmtId="168" fontId="13" fillId="0" borderId="0" xfId="37" applyNumberFormat="1" applyFont="1" applyFill="1" applyBorder="1" applyAlignment="1">
      <alignment horizontal="center" vertical="top"/>
    </xf>
    <xf numFmtId="1" fontId="47" fillId="0" borderId="0" xfId="37" applyNumberFormat="1" applyFont="1" applyFill="1" applyBorder="1" applyAlignment="1">
      <alignment horizontal="center"/>
    </xf>
    <xf numFmtId="0" fontId="49" fillId="0" borderId="0" xfId="37" applyNumberFormat="1" applyFont="1" applyFill="1" applyBorder="1" applyAlignment="1">
      <alignment horizontal="justify" vertical="top"/>
    </xf>
    <xf numFmtId="0" fontId="47" fillId="0" borderId="0" xfId="37" applyFont="1" applyFill="1" applyBorder="1" applyAlignment="1">
      <alignment horizontal="right"/>
    </xf>
    <xf numFmtId="4" fontId="48" fillId="0" borderId="0" xfId="37" applyNumberFormat="1" applyFont="1"/>
    <xf numFmtId="0" fontId="13" fillId="0" borderId="0" xfId="37" applyFont="1" applyFill="1" applyBorder="1" applyAlignment="1">
      <alignment horizontal="justify" vertical="top"/>
    </xf>
    <xf numFmtId="1" fontId="47" fillId="0" borderId="0" xfId="37" applyNumberFormat="1" applyFont="1" applyFill="1" applyBorder="1" applyAlignment="1">
      <alignment horizontal="right"/>
    </xf>
    <xf numFmtId="0" fontId="43" fillId="7" borderId="30" xfId="37" applyFont="1" applyFill="1" applyBorder="1" applyAlignment="1">
      <alignment horizontal="justify" vertical="top"/>
    </xf>
    <xf numFmtId="168" fontId="9" fillId="0" borderId="0" xfId="37" applyNumberFormat="1" applyFont="1" applyFill="1" applyBorder="1" applyAlignment="1">
      <alignment horizontal="center" vertical="top"/>
    </xf>
    <xf numFmtId="0" fontId="48" fillId="0" borderId="0" xfId="37" applyFont="1" applyAlignment="1">
      <alignment horizontal="justify" vertical="top"/>
    </xf>
    <xf numFmtId="168" fontId="47" fillId="0" borderId="20" xfId="37" applyNumberFormat="1" applyFont="1" applyFill="1" applyBorder="1" applyAlignment="1">
      <alignment horizontal="left" vertical="top"/>
    </xf>
    <xf numFmtId="0" fontId="13" fillId="0" borderId="32" xfId="37" applyFont="1" applyFill="1" applyBorder="1" applyAlignment="1">
      <alignment horizontal="justify" vertical="top"/>
    </xf>
    <xf numFmtId="0" fontId="47" fillId="0" borderId="26" xfId="37" applyFont="1" applyFill="1" applyBorder="1" applyAlignment="1">
      <alignment horizontal="right"/>
    </xf>
    <xf numFmtId="0" fontId="31" fillId="0" borderId="26" xfId="47" applyFont="1" applyBorder="1" applyAlignment="1">
      <alignment horizontal="right" wrapText="1"/>
    </xf>
    <xf numFmtId="168" fontId="47" fillId="0" borderId="4" xfId="37" applyNumberFormat="1" applyFont="1" applyFill="1" applyBorder="1" applyAlignment="1">
      <alignment horizontal="left" vertical="top"/>
    </xf>
    <xf numFmtId="0" fontId="13" fillId="0" borderId="34" xfId="37" applyFill="1" applyBorder="1" applyAlignment="1">
      <alignment horizontal="justify" vertical="top"/>
    </xf>
    <xf numFmtId="0" fontId="47" fillId="0" borderId="28" xfId="37" applyFont="1" applyFill="1" applyBorder="1" applyAlignment="1">
      <alignment horizontal="right"/>
    </xf>
    <xf numFmtId="0" fontId="31" fillId="0" borderId="28" xfId="47" applyFont="1" applyBorder="1" applyAlignment="1">
      <alignment horizontal="right" wrapText="1"/>
    </xf>
    <xf numFmtId="0" fontId="13" fillId="0" borderId="0" xfId="37" applyFill="1" applyBorder="1" applyAlignment="1">
      <alignment horizontal="justify" vertical="top"/>
    </xf>
    <xf numFmtId="0" fontId="31" fillId="0" borderId="0" xfId="47" applyFont="1" applyAlignment="1">
      <alignment horizontal="right" wrapText="1"/>
    </xf>
    <xf numFmtId="4" fontId="52" fillId="0" borderId="0" xfId="37" applyNumberFormat="1" applyFont="1" applyFill="1" applyBorder="1" applyAlignment="1">
      <alignment horizontal="right"/>
    </xf>
    <xf numFmtId="0" fontId="46" fillId="0" borderId="19" xfId="37" applyFont="1" applyFill="1" applyBorder="1" applyAlignment="1">
      <alignment horizontal="justify" vertical="top"/>
    </xf>
    <xf numFmtId="0" fontId="47" fillId="0" borderId="0" xfId="37" applyFont="1" applyAlignment="1">
      <alignment wrapText="1"/>
    </xf>
    <xf numFmtId="0" fontId="47" fillId="0" borderId="0" xfId="37" applyNumberFormat="1" applyFont="1" applyFill="1" applyBorder="1" applyAlignment="1">
      <alignment horizontal="right"/>
    </xf>
    <xf numFmtId="0" fontId="47" fillId="0" borderId="0" xfId="37" applyNumberFormat="1" applyFont="1" applyFill="1" applyBorder="1" applyAlignment="1">
      <alignment horizontal="right" vertical="top"/>
    </xf>
    <xf numFmtId="0" fontId="31" fillId="0" borderId="0" xfId="47" applyFont="1" applyAlignment="1">
      <alignment horizontal="right" vertical="top" wrapText="1"/>
    </xf>
    <xf numFmtId="4" fontId="47" fillId="0" borderId="0" xfId="37" applyNumberFormat="1" applyFont="1" applyFill="1" applyBorder="1" applyAlignment="1">
      <alignment horizontal="right" vertical="top"/>
    </xf>
    <xf numFmtId="0" fontId="46" fillId="0" borderId="36" xfId="37" applyFont="1" applyFill="1" applyBorder="1" applyAlignment="1">
      <alignment horizontal="justify" vertical="top"/>
    </xf>
    <xf numFmtId="0" fontId="48" fillId="0" borderId="0" xfId="37" applyNumberFormat="1" applyFont="1" applyFill="1" applyBorder="1" applyAlignment="1">
      <alignment horizontal="justify" vertical="top"/>
    </xf>
    <xf numFmtId="0" fontId="31" fillId="0" borderId="0" xfId="37" applyFont="1" applyAlignment="1">
      <alignment vertical="top"/>
    </xf>
    <xf numFmtId="0" fontId="47" fillId="0" borderId="0" xfId="37" applyFont="1"/>
    <xf numFmtId="0" fontId="47" fillId="0" borderId="0" xfId="37" applyFont="1" applyFill="1" applyBorder="1" applyAlignment="1">
      <alignment horizontal="left"/>
    </xf>
    <xf numFmtId="1" fontId="63" fillId="0" borderId="0" xfId="37" applyNumberFormat="1" applyFont="1" applyBorder="1" applyAlignment="1">
      <alignment horizontal="center"/>
    </xf>
    <xf numFmtId="0" fontId="13" fillId="0" borderId="0" xfId="37" applyFont="1"/>
    <xf numFmtId="0" fontId="47" fillId="0" borderId="0" xfId="37" applyFont="1" applyAlignment="1">
      <alignment horizontal="left" vertical="top" wrapText="1"/>
    </xf>
    <xf numFmtId="0" fontId="35" fillId="0" borderId="0" xfId="47" applyFont="1" applyAlignment="1">
      <alignment horizontal="right" wrapText="1"/>
    </xf>
    <xf numFmtId="0" fontId="47" fillId="0" borderId="0" xfId="37" applyNumberFormat="1" applyFont="1" applyFill="1" applyBorder="1" applyAlignment="1">
      <alignment horizontal="justify" vertical="top"/>
    </xf>
    <xf numFmtId="1" fontId="65" fillId="0" borderId="0" xfId="47" applyNumberFormat="1" applyFont="1" applyAlignment="1">
      <alignment horizontal="center" wrapText="1"/>
    </xf>
    <xf numFmtId="0" fontId="66" fillId="0" borderId="0" xfId="47" applyFont="1" applyAlignment="1">
      <alignment horizontal="right" wrapText="1"/>
    </xf>
    <xf numFmtId="0" fontId="51" fillId="0" borderId="0" xfId="37" applyFont="1"/>
    <xf numFmtId="4" fontId="51" fillId="0" borderId="0" xfId="37" applyNumberFormat="1" applyFont="1"/>
    <xf numFmtId="0" fontId="47" fillId="0" borderId="0" xfId="37" applyFont="1" applyFill="1" applyAlignment="1">
      <alignment wrapText="1"/>
    </xf>
    <xf numFmtId="0" fontId="51" fillId="0" borderId="0" xfId="37" applyFont="1" applyFill="1"/>
    <xf numFmtId="0" fontId="47" fillId="0" borderId="0" xfId="37" applyFont="1" applyFill="1"/>
    <xf numFmtId="4" fontId="51" fillId="0" borderId="0" xfId="37" applyNumberFormat="1" applyFont="1" applyFill="1"/>
    <xf numFmtId="0" fontId="31" fillId="0" borderId="0" xfId="47" applyFont="1" applyFill="1" applyAlignment="1">
      <alignment horizontal="right" wrapText="1"/>
    </xf>
    <xf numFmtId="0" fontId="47" fillId="0" borderId="0" xfId="37" applyFont="1" applyFill="1" applyBorder="1" applyAlignment="1">
      <alignment horizontal="right" vertical="top"/>
    </xf>
    <xf numFmtId="0" fontId="51" fillId="7" borderId="30" xfId="37" applyNumberFormat="1" applyFont="1" applyFill="1" applyBorder="1" applyAlignment="1">
      <alignment horizontal="justify" vertical="top"/>
    </xf>
    <xf numFmtId="0" fontId="47" fillId="8" borderId="24" xfId="37" applyFont="1" applyFill="1" applyBorder="1" applyAlignment="1">
      <alignment horizontal="right"/>
    </xf>
    <xf numFmtId="0" fontId="31" fillId="8" borderId="24" xfId="47" applyFont="1" applyFill="1" applyBorder="1" applyAlignment="1">
      <alignment horizontal="right" wrapText="1"/>
    </xf>
    <xf numFmtId="168" fontId="51" fillId="0" borderId="0" xfId="37" applyNumberFormat="1" applyFont="1" applyFill="1" applyBorder="1" applyAlignment="1">
      <alignment horizontal="left" vertical="top"/>
    </xf>
    <xf numFmtId="0" fontId="51" fillId="0" borderId="36" xfId="37" applyNumberFormat="1" applyFont="1" applyFill="1" applyBorder="1" applyAlignment="1">
      <alignment horizontal="justify" vertical="top"/>
    </xf>
    <xf numFmtId="0" fontId="49" fillId="0" borderId="0" xfId="37" applyFont="1" applyFill="1" applyBorder="1" applyAlignment="1">
      <alignment horizontal="right"/>
    </xf>
    <xf numFmtId="0" fontId="49" fillId="0" borderId="0" xfId="37" applyFont="1"/>
    <xf numFmtId="4" fontId="49" fillId="0" borderId="0" xfId="37" applyNumberFormat="1" applyFont="1" applyFill="1" applyBorder="1" applyAlignment="1">
      <alignment horizontal="right"/>
    </xf>
    <xf numFmtId="0" fontId="50" fillId="0" borderId="0" xfId="37" applyFont="1" applyFill="1" applyBorder="1" applyAlignment="1">
      <alignment horizontal="justify" vertical="top"/>
    </xf>
    <xf numFmtId="0" fontId="43" fillId="0" borderId="0" xfId="37" applyFont="1" applyFill="1"/>
    <xf numFmtId="0" fontId="13" fillId="0" borderId="0" xfId="37" applyAlignment="1">
      <alignment horizontal="justify" vertical="top"/>
    </xf>
    <xf numFmtId="0" fontId="13" fillId="0" borderId="0" xfId="37" applyFont="1" applyBorder="1"/>
    <xf numFmtId="0" fontId="47" fillId="0" borderId="32" xfId="37" applyFont="1" applyFill="1" applyBorder="1" applyAlignment="1">
      <alignment horizontal="justify" vertical="top"/>
    </xf>
    <xf numFmtId="0" fontId="35" fillId="0" borderId="26" xfId="47" applyFont="1" applyBorder="1" applyAlignment="1">
      <alignment horizontal="right" wrapText="1"/>
    </xf>
    <xf numFmtId="0" fontId="47" fillId="0" borderId="34" xfId="37" applyFont="1" applyFill="1" applyBorder="1" applyAlignment="1">
      <alignment horizontal="justify" vertical="top"/>
    </xf>
    <xf numFmtId="0" fontId="35" fillId="0" borderId="28" xfId="47" applyFont="1" applyBorder="1" applyAlignment="1">
      <alignment horizontal="right" wrapText="1"/>
    </xf>
    <xf numFmtId="4" fontId="47" fillId="0" borderId="28" xfId="37" applyNumberFormat="1" applyFont="1" applyFill="1" applyBorder="1" applyAlignment="1">
      <alignment horizontal="center"/>
    </xf>
    <xf numFmtId="0" fontId="68" fillId="0" borderId="0" xfId="37" applyFont="1" applyFill="1" applyAlignment="1">
      <alignment horizontal="center" wrapText="1"/>
    </xf>
    <xf numFmtId="0" fontId="48" fillId="0" borderId="0" xfId="37" applyFont="1" applyFill="1" applyBorder="1" applyAlignment="1">
      <alignment horizontal="right"/>
    </xf>
    <xf numFmtId="0" fontId="69" fillId="0" borderId="0" xfId="37" applyFont="1" applyAlignment="1">
      <alignment horizontal="center"/>
    </xf>
    <xf numFmtId="0" fontId="69" fillId="0" borderId="0" xfId="37" applyFont="1"/>
    <xf numFmtId="0" fontId="47" fillId="0" borderId="0" xfId="37" applyFont="1" applyFill="1" applyBorder="1" applyAlignment="1">
      <alignment horizontal="justify" vertical="top" wrapText="1"/>
    </xf>
    <xf numFmtId="4" fontId="71" fillId="0" borderId="0" xfId="37" applyNumberFormat="1" applyFont="1"/>
    <xf numFmtId="0" fontId="13" fillId="0" borderId="0" xfId="37" applyNumberFormat="1" applyFont="1" applyFill="1" applyBorder="1" applyAlignment="1">
      <alignment horizontal="justify" vertical="top"/>
    </xf>
    <xf numFmtId="0" fontId="13" fillId="0" borderId="0" xfId="37" applyNumberFormat="1" applyFill="1" applyBorder="1" applyAlignment="1">
      <alignment horizontal="justify" vertical="top"/>
    </xf>
    <xf numFmtId="0" fontId="49" fillId="0" borderId="0" xfId="37" applyFont="1" applyBorder="1"/>
    <xf numFmtId="0" fontId="47" fillId="0" borderId="0" xfId="37" applyFont="1" applyBorder="1"/>
    <xf numFmtId="0" fontId="72" fillId="0" borderId="0" xfId="37" applyNumberFormat="1" applyFont="1" applyFill="1" applyBorder="1"/>
    <xf numFmtId="0" fontId="73" fillId="0" borderId="0" xfId="10" applyFont="1" applyAlignment="1">
      <alignment horizontal="center" wrapText="1"/>
    </xf>
    <xf numFmtId="0" fontId="73" fillId="0" borderId="0" xfId="10" applyFont="1"/>
    <xf numFmtId="0" fontId="74" fillId="0" borderId="0" xfId="10" applyFont="1" applyAlignment="1">
      <alignment horizontal="center" wrapText="1"/>
    </xf>
    <xf numFmtId="0" fontId="75" fillId="0" borderId="0" xfId="49" applyFont="1">
      <alignment vertical="center"/>
    </xf>
    <xf numFmtId="0" fontId="75" fillId="0" borderId="0" xfId="49" applyFont="1" applyAlignment="1">
      <alignment vertical="center" wrapText="1"/>
    </xf>
    <xf numFmtId="0" fontId="73" fillId="0" borderId="0" xfId="49" applyFont="1">
      <alignment vertical="center"/>
    </xf>
    <xf numFmtId="170" fontId="73" fillId="0" borderId="0" xfId="49" applyNumberFormat="1" applyFont="1">
      <alignment vertical="center"/>
    </xf>
    <xf numFmtId="0" fontId="74" fillId="0" borderId="0" xfId="10" applyFont="1" applyAlignment="1">
      <alignment horizontal="left"/>
    </xf>
    <xf numFmtId="0" fontId="74" fillId="0" borderId="0" xfId="10" applyFont="1" applyAlignment="1">
      <alignment horizontal="left" wrapText="1"/>
    </xf>
    <xf numFmtId="0" fontId="73" fillId="0" borderId="0" xfId="10" applyFont="1" applyAlignment="1">
      <alignment horizontal="left" wrapText="1"/>
    </xf>
    <xf numFmtId="0" fontId="75" fillId="0" borderId="0" xfId="49" applyFont="1" applyAlignment="1">
      <alignment horizontal="left" vertical="center"/>
    </xf>
    <xf numFmtId="0" fontId="73" fillId="0" borderId="0" xfId="49" applyFont="1" applyAlignment="1">
      <alignment horizontal="left" vertical="center"/>
    </xf>
    <xf numFmtId="170" fontId="73" fillId="0" borderId="0" xfId="49" applyNumberFormat="1" applyFont="1" applyAlignment="1">
      <alignment horizontal="left" vertical="center"/>
    </xf>
    <xf numFmtId="0" fontId="73" fillId="0" borderId="0" xfId="10" applyFont="1" applyAlignment="1">
      <alignment horizontal="left"/>
    </xf>
    <xf numFmtId="0" fontId="73" fillId="0" borderId="0" xfId="10" applyFont="1" applyAlignment="1">
      <alignment wrapText="1"/>
    </xf>
    <xf numFmtId="170" fontId="73" fillId="0" borderId="0" xfId="10" applyNumberFormat="1" applyFont="1"/>
    <xf numFmtId="0" fontId="76" fillId="0" borderId="0" xfId="10" applyFont="1" applyAlignment="1">
      <alignment vertical="top"/>
    </xf>
    <xf numFmtId="0" fontId="75" fillId="0" borderId="0" xfId="10" applyFont="1" applyAlignment="1" applyProtection="1">
      <alignment horizontal="center" vertical="top"/>
      <protection locked="0"/>
    </xf>
    <xf numFmtId="0" fontId="75" fillId="0" borderId="0" xfId="10" applyFont="1" applyAlignment="1">
      <alignment vertical="top"/>
    </xf>
    <xf numFmtId="0" fontId="75" fillId="0" borderId="0" xfId="50" applyFont="1" applyAlignment="1" applyProtection="1">
      <alignment horizontal="center" vertical="top"/>
      <protection locked="0"/>
    </xf>
    <xf numFmtId="0" fontId="75" fillId="0" borderId="0" xfId="50" applyFont="1" applyAlignment="1" applyProtection="1">
      <alignment horizontal="left" vertical="top"/>
      <protection locked="0"/>
    </xf>
    <xf numFmtId="40" fontId="75" fillId="0" borderId="0" xfId="50" applyNumberFormat="1" applyFont="1" applyAlignment="1">
      <alignment horizontal="center" vertical="top"/>
    </xf>
    <xf numFmtId="174" fontId="75" fillId="0" borderId="0" xfId="51" applyNumberFormat="1" applyFont="1" applyBorder="1" applyAlignment="1" applyProtection="1">
      <alignment horizontal="center" vertical="top"/>
    </xf>
    <xf numFmtId="0" fontId="75" fillId="0" borderId="0" xfId="50" applyFont="1" applyAlignment="1">
      <alignment vertical="top"/>
    </xf>
    <xf numFmtId="49" fontId="75" fillId="0" borderId="0" xfId="49" applyNumberFormat="1" applyFont="1" applyBorder="1" applyAlignment="1" applyProtection="1">
      <alignment horizontal="justify" vertical="top" wrapText="1"/>
    </xf>
    <xf numFmtId="49" fontId="75" fillId="0" borderId="0" xfId="49" applyNumberFormat="1" applyFont="1" applyBorder="1" applyAlignment="1" applyProtection="1">
      <alignment horizontal="left" vertical="top" wrapText="1"/>
    </xf>
    <xf numFmtId="40" fontId="75" fillId="0" borderId="0" xfId="49" applyNumberFormat="1" applyFont="1" applyBorder="1" applyAlignment="1" applyProtection="1">
      <alignment horizontal="center" vertical="top"/>
    </xf>
    <xf numFmtId="49" fontId="75" fillId="0" borderId="37" xfId="49" applyNumberFormat="1" applyFont="1" applyBorder="1" applyAlignment="1" applyProtection="1">
      <alignment horizontal="left" vertical="top" wrapText="1"/>
    </xf>
    <xf numFmtId="40" fontId="75" fillId="0" borderId="37" xfId="49" applyNumberFormat="1" applyFont="1" applyBorder="1" applyAlignment="1" applyProtection="1">
      <alignment horizontal="center" vertical="top"/>
    </xf>
    <xf numFmtId="174" fontId="75" fillId="0" borderId="0" xfId="51" applyNumberFormat="1" applyFont="1" applyAlignment="1">
      <alignment horizontal="center" vertical="top"/>
    </xf>
    <xf numFmtId="0" fontId="75" fillId="0" borderId="0" xfId="50" applyFont="1" applyFill="1" applyAlignment="1" applyProtection="1">
      <alignment horizontal="center" vertical="top"/>
      <protection locked="0"/>
    </xf>
    <xf numFmtId="174" fontId="75" fillId="0" borderId="0" xfId="51" applyNumberFormat="1" applyFont="1" applyAlignment="1">
      <alignment horizontal="center" vertical="top" wrapText="1"/>
    </xf>
    <xf numFmtId="0" fontId="75" fillId="0" borderId="0" xfId="50" applyFont="1" applyAlignment="1">
      <alignment horizontal="center" vertical="top"/>
    </xf>
    <xf numFmtId="0" fontId="75" fillId="0" borderId="0" xfId="10" applyFont="1"/>
    <xf numFmtId="40" fontId="75" fillId="0" borderId="0" xfId="50" applyNumberFormat="1" applyFont="1" applyAlignment="1" applyProtection="1">
      <alignment horizontal="center" vertical="top"/>
      <protection locked="0"/>
    </xf>
    <xf numFmtId="0" fontId="80" fillId="0" borderId="0" xfId="10" applyFont="1" applyAlignment="1">
      <alignment vertical="top"/>
    </xf>
    <xf numFmtId="0" fontId="80" fillId="0" borderId="0" xfId="10" applyFont="1" applyAlignment="1">
      <alignment horizontal="center" vertical="top"/>
    </xf>
    <xf numFmtId="0" fontId="75" fillId="0" borderId="0" xfId="52" applyFont="1" applyAlignment="1">
      <alignment vertical="top"/>
    </xf>
    <xf numFmtId="0" fontId="75" fillId="0" borderId="0" xfId="52" applyFont="1">
      <alignment vertical="center"/>
    </xf>
    <xf numFmtId="0" fontId="75" fillId="0" borderId="0" xfId="50" applyFont="1" applyAlignment="1">
      <alignment horizontal="center" vertical="top" wrapText="1"/>
    </xf>
    <xf numFmtId="175" fontId="75" fillId="0" borderId="0" xfId="50" applyNumberFormat="1" applyFont="1" applyAlignment="1">
      <alignment horizontal="left" vertical="top" wrapText="1"/>
    </xf>
    <xf numFmtId="0" fontId="75" fillId="0" borderId="0" xfId="50" applyFont="1" applyFill="1" applyAlignment="1" applyProtection="1">
      <alignment horizontal="left" vertical="top"/>
      <protection locked="0"/>
    </xf>
    <xf numFmtId="0" fontId="75" fillId="0" borderId="0" xfId="10" applyFont="1" applyFill="1" applyAlignment="1" applyProtection="1">
      <alignment horizontal="center" vertical="top"/>
      <protection locked="0"/>
    </xf>
    <xf numFmtId="0" fontId="75" fillId="0" borderId="0" xfId="10" applyFont="1" applyFill="1" applyAlignment="1" applyProtection="1">
      <alignment horizontal="left" vertical="top"/>
      <protection locked="0"/>
    </xf>
    <xf numFmtId="0" fontId="10" fillId="0" borderId="0" xfId="10" applyAlignment="1">
      <alignment vertical="top"/>
    </xf>
    <xf numFmtId="0" fontId="83" fillId="0" borderId="0" xfId="10" applyFont="1" applyAlignment="1">
      <alignment vertical="top"/>
    </xf>
    <xf numFmtId="175" fontId="75" fillId="0" borderId="0" xfId="50" applyNumberFormat="1" applyFont="1" applyAlignment="1">
      <alignment horizontal="left" vertical="top"/>
    </xf>
    <xf numFmtId="0" fontId="75" fillId="0" borderId="0" xfId="50" applyFont="1" applyAlignment="1">
      <alignment horizontal="left" vertical="top"/>
    </xf>
    <xf numFmtId="0" fontId="75" fillId="0" borderId="0" xfId="53" applyFont="1" applyAlignment="1">
      <alignment vertical="top"/>
    </xf>
    <xf numFmtId="177" fontId="75" fillId="0" borderId="0" xfId="52" applyNumberFormat="1" applyFont="1" applyAlignment="1">
      <alignment vertical="top"/>
    </xf>
    <xf numFmtId="0" fontId="21" fillId="0" borderId="0" xfId="10" applyFont="1" applyAlignment="1">
      <alignment vertical="top"/>
    </xf>
    <xf numFmtId="0" fontId="86" fillId="0" borderId="0" xfId="10" applyFont="1" applyAlignment="1">
      <alignment vertical="top"/>
    </xf>
    <xf numFmtId="0" fontId="76" fillId="0" borderId="0" xfId="10" applyFont="1"/>
    <xf numFmtId="0" fontId="76" fillId="0" borderId="0" xfId="10" applyFont="1" applyAlignment="1">
      <alignment wrapText="1"/>
    </xf>
    <xf numFmtId="0" fontId="76" fillId="0" borderId="0" xfId="10" applyFont="1" applyAlignment="1">
      <alignment horizontal="right" vertical="top"/>
    </xf>
    <xf numFmtId="171" fontId="76" fillId="0" borderId="0" xfId="10" applyNumberFormat="1" applyFont="1" applyAlignment="1">
      <alignment vertical="top"/>
    </xf>
    <xf numFmtId="0" fontId="75" fillId="0" borderId="0" xfId="54" applyFont="1">
      <alignment vertical="center"/>
    </xf>
    <xf numFmtId="0" fontId="75" fillId="0" borderId="0" xfId="54" applyFont="1" applyAlignment="1">
      <alignment vertical="center" wrapText="1"/>
    </xf>
    <xf numFmtId="178" fontId="75" fillId="0" borderId="0" xfId="54" applyNumberFormat="1" applyFont="1" applyAlignment="1">
      <alignment horizontal="right" vertical="center"/>
    </xf>
    <xf numFmtId="172" fontId="75" fillId="0" borderId="0" xfId="54" applyNumberFormat="1" applyFont="1" applyAlignment="1">
      <alignment horizontal="center" vertical="top" wrapText="1"/>
    </xf>
    <xf numFmtId="49" fontId="76" fillId="0" borderId="0" xfId="54" applyNumberFormat="1" applyFont="1" applyAlignment="1">
      <alignment horizontal="center" vertical="top" wrapText="1"/>
    </xf>
    <xf numFmtId="178" fontId="75" fillId="0" borderId="0" xfId="54" applyNumberFormat="1" applyFont="1" applyAlignment="1">
      <alignment horizontal="right" vertical="top"/>
    </xf>
    <xf numFmtId="4" fontId="75" fillId="0" borderId="0" xfId="54" applyNumberFormat="1" applyFont="1" applyAlignment="1">
      <alignment horizontal="center" vertical="top"/>
    </xf>
    <xf numFmtId="49" fontId="75" fillId="0" borderId="0" xfId="54" applyNumberFormat="1" applyFont="1" applyAlignment="1">
      <alignment horizontal="justify" vertical="top" wrapText="1"/>
    </xf>
    <xf numFmtId="173" fontId="75" fillId="0" borderId="0" xfId="50" applyNumberFormat="1" applyFont="1" applyAlignment="1">
      <alignment horizontal="center" vertical="top"/>
    </xf>
    <xf numFmtId="174" fontId="75" fillId="0" borderId="0" xfId="51" applyNumberFormat="1" applyFont="1" applyAlignment="1">
      <alignment horizontal="right" vertical="top"/>
    </xf>
    <xf numFmtId="172" fontId="75" fillId="0" borderId="13" xfId="54" applyNumberFormat="1" applyFont="1" applyBorder="1" applyAlignment="1">
      <alignment horizontal="center" vertical="top" wrapText="1"/>
    </xf>
    <xf numFmtId="0" fontId="75" fillId="0" borderId="13" xfId="54" applyFont="1" applyBorder="1" applyAlignment="1">
      <alignment horizontal="right" vertical="top" wrapText="1"/>
    </xf>
    <xf numFmtId="174" fontId="75" fillId="0" borderId="13" xfId="51" applyNumberFormat="1" applyFont="1" applyBorder="1" applyAlignment="1">
      <alignment horizontal="right" vertical="top"/>
    </xf>
    <xf numFmtId="0" fontId="76" fillId="0" borderId="0" xfId="54" applyFont="1" applyAlignment="1">
      <alignment horizontal="left" vertical="center"/>
    </xf>
    <xf numFmtId="0" fontId="76" fillId="0" borderId="0" xfId="54" applyFont="1" applyAlignment="1">
      <alignment horizontal="right" vertical="center" wrapText="1"/>
    </xf>
    <xf numFmtId="179" fontId="76" fillId="0" borderId="0" xfId="54" applyNumberFormat="1" applyFont="1">
      <alignment vertical="center"/>
    </xf>
    <xf numFmtId="0" fontId="75" fillId="0" borderId="0" xfId="10" applyFont="1" applyAlignment="1">
      <alignment wrapText="1"/>
    </xf>
    <xf numFmtId="178" fontId="75" fillId="0" borderId="0" xfId="10" applyNumberFormat="1" applyFont="1" applyAlignment="1">
      <alignment horizontal="right"/>
    </xf>
    <xf numFmtId="0" fontId="31" fillId="0" borderId="0" xfId="0" applyFont="1" applyFill="1" applyBorder="1" applyAlignment="1" applyProtection="1">
      <alignment horizontal="left" vertical="top" wrapText="1"/>
    </xf>
    <xf numFmtId="0" fontId="31" fillId="0" borderId="0" xfId="0" applyFont="1" applyFill="1" applyBorder="1" applyAlignment="1">
      <alignment horizontal="left" vertical="top" wrapText="1"/>
    </xf>
    <xf numFmtId="0" fontId="28" fillId="0" borderId="26" xfId="0" applyFont="1" applyFill="1" applyBorder="1" applyAlignment="1">
      <alignment horizontal="center" vertical="top"/>
    </xf>
    <xf numFmtId="4" fontId="28" fillId="0" borderId="26" xfId="0" applyNumberFormat="1" applyFont="1" applyFill="1" applyBorder="1" applyAlignment="1">
      <alignment horizontal="center"/>
    </xf>
    <xf numFmtId="4" fontId="28" fillId="0" borderId="26" xfId="0" applyNumberFormat="1" applyFont="1" applyBorder="1" applyAlignment="1">
      <alignment horizontal="center"/>
    </xf>
    <xf numFmtId="0" fontId="28" fillId="0" borderId="28" xfId="0" applyFont="1" applyFill="1" applyBorder="1" applyAlignment="1">
      <alignment horizontal="center" vertical="top"/>
    </xf>
    <xf numFmtId="0" fontId="31" fillId="0" borderId="28" xfId="0" applyFont="1" applyFill="1" applyBorder="1" applyAlignment="1">
      <alignment horizontal="left" vertical="top" wrapText="1"/>
    </xf>
    <xf numFmtId="4" fontId="28" fillId="0" borderId="28" xfId="0" applyNumberFormat="1" applyFont="1" applyFill="1" applyBorder="1" applyAlignment="1">
      <alignment horizontal="center"/>
    </xf>
    <xf numFmtId="4" fontId="28" fillId="0" borderId="28" xfId="0" applyNumberFormat="1" applyFont="1" applyBorder="1" applyAlignment="1">
      <alignment horizontal="center"/>
    </xf>
    <xf numFmtId="0" fontId="31" fillId="0" borderId="26" xfId="0" applyFont="1" applyFill="1" applyBorder="1" applyAlignment="1">
      <alignment horizontal="left" vertical="top" wrapText="1"/>
    </xf>
    <xf numFmtId="4" fontId="28" fillId="0" borderId="37" xfId="0" applyNumberFormat="1" applyFont="1" applyBorder="1" applyAlignment="1">
      <alignment horizontal="center"/>
    </xf>
    <xf numFmtId="0" fontId="28" fillId="0" borderId="37" xfId="0" applyFont="1" applyBorder="1" applyAlignment="1">
      <alignment horizontal="center"/>
    </xf>
    <xf numFmtId="0" fontId="28" fillId="0" borderId="38" xfId="0" applyFont="1" applyBorder="1" applyAlignment="1">
      <alignment horizontal="center"/>
    </xf>
    <xf numFmtId="0" fontId="31" fillId="0" borderId="19" xfId="0" applyFont="1" applyFill="1" applyBorder="1" applyAlignment="1">
      <alignment vertical="top" wrapText="1"/>
    </xf>
    <xf numFmtId="10" fontId="28" fillId="0" borderId="19" xfId="0" applyNumberFormat="1" applyFont="1" applyFill="1" applyBorder="1" applyAlignment="1">
      <alignment horizontal="center"/>
    </xf>
    <xf numFmtId="168" fontId="47" fillId="0" borderId="0" xfId="56" applyNumberFormat="1" applyFont="1" applyFill="1" applyBorder="1" applyAlignment="1">
      <alignment horizontal="center" vertical="top"/>
    </xf>
    <xf numFmtId="0" fontId="47" fillId="0" borderId="0" xfId="56" applyFont="1" applyFill="1" applyBorder="1" applyAlignment="1">
      <alignment horizontal="justify" vertical="top"/>
    </xf>
    <xf numFmtId="0" fontId="47" fillId="0" borderId="0" xfId="56" applyFont="1" applyFill="1" applyBorder="1" applyAlignment="1">
      <alignment horizontal="right"/>
    </xf>
    <xf numFmtId="4" fontId="47" fillId="0" borderId="0" xfId="56" applyNumberFormat="1" applyFont="1" applyFill="1" applyBorder="1" applyAlignment="1">
      <alignment horizontal="right"/>
    </xf>
    <xf numFmtId="0" fontId="28" fillId="0" borderId="0" xfId="0" applyFont="1" applyAlignment="1">
      <alignment horizontal="center" wrapText="1"/>
    </xf>
    <xf numFmtId="0" fontId="28" fillId="6" borderId="19" xfId="0" applyFont="1" applyFill="1" applyBorder="1" applyAlignment="1">
      <alignment horizontal="center"/>
    </xf>
    <xf numFmtId="0" fontId="28" fillId="0" borderId="14" xfId="0" applyFont="1" applyBorder="1" applyAlignment="1">
      <alignment horizontal="center"/>
    </xf>
    <xf numFmtId="4" fontId="28" fillId="0" borderId="14" xfId="0" applyNumberFormat="1" applyFont="1" applyBorder="1" applyAlignment="1">
      <alignment horizontal="center"/>
    </xf>
    <xf numFmtId="0" fontId="32" fillId="0" borderId="0" xfId="0" applyFont="1" applyAlignment="1">
      <alignment horizontal="center"/>
    </xf>
    <xf numFmtId="4" fontId="32" fillId="0" borderId="0" xfId="0" applyNumberFormat="1" applyFont="1" applyAlignment="1">
      <alignment horizontal="center"/>
    </xf>
    <xf numFmtId="0" fontId="28" fillId="0" borderId="0" xfId="0" applyFont="1" applyFill="1" applyBorder="1" applyAlignment="1">
      <alignment horizontal="center"/>
    </xf>
    <xf numFmtId="0" fontId="28" fillId="0" borderId="19" xfId="0" applyFont="1" applyFill="1" applyBorder="1" applyAlignment="1">
      <alignment horizontal="center"/>
    </xf>
    <xf numFmtId="4" fontId="28" fillId="0" borderId="19" xfId="0" applyNumberFormat="1" applyFont="1" applyFill="1" applyBorder="1" applyAlignment="1">
      <alignment horizontal="center" vertical="top"/>
    </xf>
    <xf numFmtId="0" fontId="31" fillId="0" borderId="19" xfId="0" applyFont="1" applyFill="1" applyBorder="1" applyAlignment="1" applyProtection="1">
      <alignment horizontal="left" vertical="top" wrapText="1"/>
    </xf>
    <xf numFmtId="0" fontId="28" fillId="0" borderId="13" xfId="0" applyFont="1" applyFill="1" applyBorder="1" applyAlignment="1">
      <alignment horizontal="center"/>
    </xf>
    <xf numFmtId="0" fontId="28" fillId="0" borderId="26" xfId="0" applyFont="1" applyFill="1" applyBorder="1" applyAlignment="1">
      <alignment horizontal="center"/>
    </xf>
    <xf numFmtId="0" fontId="28" fillId="0" borderId="28" xfId="0" applyFont="1" applyFill="1" applyBorder="1" applyAlignment="1">
      <alignment horizontal="center"/>
    </xf>
    <xf numFmtId="0" fontId="28" fillId="0" borderId="0" xfId="0" applyFont="1" applyFill="1" applyBorder="1" applyAlignment="1">
      <alignment vertical="top"/>
    </xf>
    <xf numFmtId="0" fontId="31" fillId="0" borderId="37" xfId="0" quotePrefix="1" applyFont="1" applyFill="1" applyBorder="1" applyAlignment="1" applyProtection="1">
      <alignment vertical="top" wrapText="1"/>
    </xf>
    <xf numFmtId="4" fontId="31" fillId="0" borderId="19" xfId="0" applyNumberFormat="1" applyFont="1" applyFill="1" applyBorder="1" applyAlignment="1">
      <alignment horizontal="left" vertical="top" wrapText="1"/>
    </xf>
    <xf numFmtId="4" fontId="31" fillId="0" borderId="19" xfId="0" applyNumberFormat="1" applyFont="1" applyFill="1" applyBorder="1" applyAlignment="1">
      <alignment horizontal="center"/>
    </xf>
    <xf numFmtId="0" fontId="31" fillId="0" borderId="19" xfId="0" applyFont="1" applyFill="1" applyBorder="1" applyAlignment="1" applyProtection="1">
      <alignment vertical="top" wrapText="1"/>
    </xf>
    <xf numFmtId="0" fontId="28" fillId="0" borderId="19" xfId="0" applyFont="1" applyFill="1" applyBorder="1" applyAlignment="1">
      <alignment vertical="top" wrapText="1"/>
    </xf>
    <xf numFmtId="0" fontId="31" fillId="0" borderId="19" xfId="1" applyFont="1" applyFill="1" applyBorder="1" applyAlignment="1">
      <alignment vertical="top" wrapText="1"/>
    </xf>
    <xf numFmtId="0" fontId="28" fillId="0" borderId="0" xfId="0" applyFont="1" applyFill="1" applyBorder="1" applyProtection="1"/>
    <xf numFmtId="0" fontId="32" fillId="0" borderId="0" xfId="0" applyFont="1" applyFill="1" applyBorder="1" applyProtection="1"/>
    <xf numFmtId="4" fontId="32" fillId="0" borderId="0" xfId="0" applyNumberFormat="1" applyFont="1" applyFill="1" applyBorder="1" applyAlignment="1" applyProtection="1">
      <alignment horizontal="center"/>
    </xf>
    <xf numFmtId="174" fontId="75" fillId="0" borderId="21" xfId="51" applyNumberFormat="1" applyFont="1" applyBorder="1" applyAlignment="1" applyProtection="1">
      <alignment horizontal="center" vertical="top"/>
    </xf>
    <xf numFmtId="174" fontId="75" fillId="0" borderId="19" xfId="51" applyNumberFormat="1" applyFont="1" applyBorder="1" applyAlignment="1">
      <alignment horizontal="right" vertical="top"/>
    </xf>
    <xf numFmtId="174" fontId="76" fillId="0" borderId="39" xfId="51" applyNumberFormat="1" applyFont="1" applyBorder="1" applyAlignment="1">
      <alignment horizontal="right" vertical="top"/>
    </xf>
    <xf numFmtId="0" fontId="51" fillId="7" borderId="9" xfId="37" applyNumberFormat="1" applyFont="1" applyFill="1" applyBorder="1" applyAlignment="1">
      <alignment horizontal="justify" vertical="top"/>
    </xf>
    <xf numFmtId="0" fontId="35" fillId="8" borderId="24" xfId="47" applyFont="1" applyFill="1" applyBorder="1" applyAlignment="1">
      <alignment horizontal="right" wrapText="1"/>
    </xf>
    <xf numFmtId="4" fontId="51" fillId="7" borderId="10" xfId="37" applyNumberFormat="1" applyFont="1" applyFill="1" applyBorder="1" applyAlignment="1">
      <alignment horizontal="right"/>
    </xf>
    <xf numFmtId="0" fontId="51" fillId="7" borderId="9" xfId="37" applyFont="1" applyFill="1" applyBorder="1" applyAlignment="1">
      <alignment horizontal="justify" vertical="top"/>
    </xf>
    <xf numFmtId="0" fontId="47" fillId="7" borderId="24" xfId="37" applyFont="1" applyFill="1" applyBorder="1" applyAlignment="1">
      <alignment horizontal="right"/>
    </xf>
    <xf numFmtId="0" fontId="28" fillId="0" borderId="13" xfId="0" applyFont="1" applyBorder="1" applyAlignment="1" applyProtection="1">
      <alignment horizontal="center"/>
      <protection locked="0"/>
    </xf>
    <xf numFmtId="0" fontId="28" fillId="0" borderId="0" xfId="0" applyFont="1" applyAlignment="1" applyProtection="1">
      <alignment horizontal="center"/>
      <protection locked="0"/>
    </xf>
    <xf numFmtId="4" fontId="28" fillId="6" borderId="19" xfId="0" applyNumberFormat="1" applyFont="1" applyFill="1" applyBorder="1" applyAlignment="1" applyProtection="1">
      <alignment horizontal="center" wrapText="1"/>
      <protection locked="0"/>
    </xf>
    <xf numFmtId="4" fontId="28" fillId="6" borderId="19" xfId="2" applyNumberFormat="1" applyFont="1" applyFill="1" applyBorder="1" applyAlignment="1" applyProtection="1">
      <alignment horizontal="center"/>
      <protection locked="0"/>
    </xf>
    <xf numFmtId="4" fontId="28" fillId="0" borderId="14" xfId="2" applyNumberFormat="1" applyFont="1" applyFill="1" applyBorder="1" applyAlignment="1" applyProtection="1">
      <alignment horizontal="center"/>
      <protection locked="0"/>
    </xf>
    <xf numFmtId="4" fontId="28" fillId="0" borderId="0" xfId="2" applyNumberFormat="1" applyFont="1" applyFill="1" applyBorder="1" applyAlignment="1" applyProtection="1">
      <alignment horizontal="center"/>
      <protection locked="0"/>
    </xf>
    <xf numFmtId="0" fontId="32" fillId="0" borderId="0" xfId="0" applyFont="1" applyAlignment="1" applyProtection="1">
      <alignment horizontal="center"/>
      <protection locked="0"/>
    </xf>
    <xf numFmtId="0" fontId="28" fillId="0" borderId="21" xfId="0" applyFont="1" applyBorder="1" applyAlignment="1" applyProtection="1">
      <alignment horizontal="center"/>
      <protection locked="0"/>
    </xf>
    <xf numFmtId="0" fontId="28" fillId="0" borderId="0" xfId="0" applyFont="1" applyBorder="1" applyAlignment="1" applyProtection="1">
      <alignment horizontal="center"/>
      <protection locked="0"/>
    </xf>
    <xf numFmtId="4" fontId="28" fillId="0" borderId="0" xfId="0" applyNumberFormat="1" applyFont="1" applyAlignment="1" applyProtection="1">
      <alignment horizontal="center"/>
      <protection locked="0"/>
    </xf>
    <xf numFmtId="4" fontId="28" fillId="6" borderId="28" xfId="2" applyNumberFormat="1" applyFont="1" applyFill="1" applyBorder="1" applyAlignment="1" applyProtection="1">
      <alignment horizontal="center"/>
      <protection locked="0"/>
    </xf>
    <xf numFmtId="4" fontId="28" fillId="0" borderId="19" xfId="2" applyNumberFormat="1" applyFont="1" applyFill="1" applyBorder="1" applyAlignment="1" applyProtection="1">
      <alignment horizontal="center"/>
      <protection locked="0"/>
    </xf>
    <xf numFmtId="171" fontId="76" fillId="0" borderId="0" xfId="10" applyNumberFormat="1" applyFont="1" applyAlignment="1" applyProtection="1">
      <alignment horizontal="center" vertical="top"/>
      <protection locked="0"/>
    </xf>
    <xf numFmtId="4" fontId="75" fillId="0" borderId="0" xfId="10" applyNumberFormat="1" applyFont="1" applyBorder="1" applyAlignment="1" applyProtection="1">
      <alignment horizontal="center" vertical="top"/>
      <protection locked="0"/>
    </xf>
    <xf numFmtId="0" fontId="75" fillId="0" borderId="0" xfId="49" applyFont="1" applyProtection="1">
      <alignment vertical="center"/>
      <protection locked="0"/>
    </xf>
    <xf numFmtId="40" fontId="75" fillId="0" borderId="0" xfId="49" applyNumberFormat="1" applyFont="1" applyBorder="1" applyAlignment="1" applyProtection="1">
      <alignment horizontal="center" vertical="top"/>
      <protection locked="0"/>
    </xf>
    <xf numFmtId="40" fontId="75" fillId="0" borderId="37" xfId="49" applyNumberFormat="1" applyFont="1" applyBorder="1" applyAlignment="1" applyProtection="1">
      <alignment horizontal="center" vertical="top"/>
      <protection locked="0"/>
    </xf>
    <xf numFmtId="40" fontId="75" fillId="9" borderId="19" xfId="49" applyNumberFormat="1" applyFont="1" applyFill="1" applyBorder="1" applyAlignment="1" applyProtection="1">
      <alignment horizontal="center" vertical="center"/>
      <protection locked="0"/>
    </xf>
    <xf numFmtId="40" fontId="75" fillId="9" borderId="19" xfId="50" applyNumberFormat="1" applyFont="1" applyFill="1" applyBorder="1" applyAlignment="1" applyProtection="1">
      <alignment horizontal="center" vertical="top"/>
      <protection locked="0"/>
    </xf>
    <xf numFmtId="40" fontId="75" fillId="9" borderId="28" xfId="50" applyNumberFormat="1" applyFont="1" applyFill="1" applyBorder="1" applyAlignment="1" applyProtection="1">
      <alignment horizontal="center" vertical="top"/>
      <protection locked="0"/>
    </xf>
    <xf numFmtId="4" fontId="75" fillId="9" borderId="19" xfId="10" applyNumberFormat="1" applyFont="1" applyFill="1" applyBorder="1" applyAlignment="1" applyProtection="1">
      <alignment horizontal="center" vertical="top"/>
      <protection locked="0"/>
    </xf>
    <xf numFmtId="4" fontId="75" fillId="0" borderId="0" xfId="10" applyNumberFormat="1" applyFont="1" applyAlignment="1" applyProtection="1">
      <alignment horizontal="center" vertical="top"/>
      <protection locked="0"/>
    </xf>
    <xf numFmtId="40" fontId="75" fillId="0" borderId="0" xfId="52" applyNumberFormat="1" applyFont="1" applyBorder="1" applyAlignment="1" applyProtection="1">
      <alignment horizontal="center" vertical="top"/>
      <protection locked="0"/>
    </xf>
    <xf numFmtId="4" fontId="75" fillId="9" borderId="19" xfId="50" applyNumberFormat="1" applyFont="1" applyFill="1" applyBorder="1" applyAlignment="1" applyProtection="1">
      <alignment horizontal="center" vertical="top"/>
      <protection locked="0"/>
    </xf>
    <xf numFmtId="40" fontId="75" fillId="0" borderId="0" xfId="50" applyNumberFormat="1" applyFont="1" applyFill="1" applyAlignment="1" applyProtection="1">
      <alignment horizontal="center" vertical="top"/>
      <protection locked="0"/>
    </xf>
    <xf numFmtId="4" fontId="75" fillId="0" borderId="0" xfId="10" applyNumberFormat="1" applyFont="1" applyFill="1" applyAlignment="1" applyProtection="1">
      <alignment horizontal="center" vertical="top"/>
      <protection locked="0"/>
    </xf>
    <xf numFmtId="40" fontId="75" fillId="9" borderId="19" xfId="50" applyNumberFormat="1" applyFont="1" applyFill="1" applyBorder="1" applyAlignment="1" applyProtection="1">
      <alignment horizontal="center" vertical="top" wrapText="1"/>
      <protection locked="0"/>
    </xf>
    <xf numFmtId="40" fontId="75" fillId="0" borderId="0" xfId="50" applyNumberFormat="1" applyFont="1" applyAlignment="1" applyProtection="1">
      <alignment horizontal="center" vertical="top" wrapText="1"/>
      <protection locked="0"/>
    </xf>
    <xf numFmtId="40" fontId="75" fillId="10" borderId="0" xfId="50" applyNumberFormat="1" applyFont="1" applyFill="1" applyBorder="1" applyAlignment="1" applyProtection="1">
      <alignment horizontal="center" vertical="top" wrapText="1"/>
      <protection locked="0"/>
    </xf>
    <xf numFmtId="40" fontId="75" fillId="0" borderId="7" xfId="50" applyNumberFormat="1" applyFont="1" applyBorder="1" applyAlignment="1" applyProtection="1">
      <alignment horizontal="center" vertical="top"/>
      <protection locked="0"/>
    </xf>
    <xf numFmtId="40" fontId="76" fillId="0" borderId="0" xfId="52" applyNumberFormat="1" applyFont="1" applyAlignment="1" applyProtection="1">
      <alignment horizontal="center" vertical="top"/>
      <protection locked="0"/>
    </xf>
    <xf numFmtId="0" fontId="21" fillId="0" borderId="0" xfId="10" applyFont="1" applyAlignment="1" applyProtection="1">
      <alignment vertical="top"/>
      <protection locked="0"/>
    </xf>
    <xf numFmtId="0" fontId="86" fillId="0" borderId="7" xfId="10" applyFont="1" applyBorder="1" applyAlignment="1" applyProtection="1">
      <alignment vertical="top"/>
      <protection locked="0"/>
    </xf>
    <xf numFmtId="4" fontId="47" fillId="0" borderId="25" xfId="37" applyNumberFormat="1" applyFont="1" applyFill="1" applyBorder="1" applyAlignment="1" applyProtection="1">
      <alignment horizontal="center"/>
      <protection locked="0"/>
    </xf>
    <xf numFmtId="4" fontId="13" fillId="0" borderId="27" xfId="37" applyNumberFormat="1" applyFont="1" applyFill="1" applyBorder="1" applyAlignment="1" applyProtection="1">
      <alignment horizontal="center"/>
      <protection locked="0"/>
    </xf>
    <xf numFmtId="4" fontId="47" fillId="0" borderId="0" xfId="37" applyNumberFormat="1" applyFont="1" applyFill="1" applyBorder="1" applyAlignment="1" applyProtection="1">
      <alignment horizontal="center"/>
      <protection locked="0"/>
    </xf>
    <xf numFmtId="4" fontId="50" fillId="0" borderId="0" xfId="37" applyNumberFormat="1" applyFont="1" applyFill="1" applyBorder="1" applyAlignment="1" applyProtection="1">
      <alignment horizontal="center"/>
      <protection locked="0"/>
    </xf>
    <xf numFmtId="4" fontId="54" fillId="9" borderId="19" xfId="37" applyNumberFormat="1" applyFont="1" applyFill="1" applyBorder="1" applyProtection="1">
      <protection locked="0"/>
    </xf>
    <xf numFmtId="0" fontId="13" fillId="0" borderId="0" xfId="37" applyProtection="1">
      <protection locked="0"/>
    </xf>
    <xf numFmtId="4" fontId="54" fillId="0" borderId="0" xfId="37" applyNumberFormat="1" applyFont="1" applyProtection="1">
      <protection locked="0"/>
    </xf>
    <xf numFmtId="0" fontId="51" fillId="0" borderId="0" xfId="37" applyFont="1" applyFill="1" applyBorder="1" applyAlignment="1" applyProtection="1">
      <alignment horizontal="justify" vertical="top"/>
      <protection locked="0"/>
    </xf>
    <xf numFmtId="0" fontId="52" fillId="0" borderId="0" xfId="37" applyFont="1" applyProtection="1">
      <protection locked="0"/>
    </xf>
    <xf numFmtId="2" fontId="62" fillId="0" borderId="0" xfId="37" applyNumberFormat="1" applyFont="1" applyBorder="1" applyProtection="1">
      <protection locked="0"/>
    </xf>
    <xf numFmtId="4" fontId="47" fillId="9" borderId="19" xfId="37" applyNumberFormat="1" applyFont="1" applyFill="1" applyBorder="1" applyAlignment="1" applyProtection="1">
      <alignment horizontal="right"/>
      <protection locked="0"/>
    </xf>
    <xf numFmtId="4" fontId="47" fillId="0" borderId="0" xfId="37" applyNumberFormat="1" applyFont="1" applyFill="1" applyBorder="1" applyAlignment="1" applyProtection="1">
      <alignment horizontal="right"/>
      <protection locked="0"/>
    </xf>
    <xf numFmtId="4" fontId="51" fillId="7" borderId="30" xfId="37" applyNumberFormat="1" applyFont="1" applyFill="1" applyBorder="1" applyAlignment="1" applyProtection="1">
      <alignment horizontal="right"/>
      <protection locked="0"/>
    </xf>
    <xf numFmtId="0" fontId="48" fillId="0" borderId="0" xfId="37" applyFont="1" applyProtection="1">
      <protection locked="0"/>
    </xf>
    <xf numFmtId="4" fontId="13" fillId="0" borderId="21" xfId="37" applyNumberFormat="1" applyFont="1" applyFill="1" applyBorder="1" applyAlignment="1" applyProtection="1">
      <alignment horizontal="center"/>
      <protection locked="0"/>
    </xf>
    <xf numFmtId="4" fontId="13" fillId="0" borderId="37" xfId="37" applyNumberFormat="1" applyFont="1" applyFill="1" applyBorder="1" applyAlignment="1" applyProtection="1">
      <alignment horizontal="center"/>
      <protection locked="0"/>
    </xf>
    <xf numFmtId="4" fontId="13" fillId="0" borderId="0" xfId="37" applyNumberFormat="1" applyFill="1" applyBorder="1" applyAlignment="1" applyProtection="1">
      <alignment horizontal="center"/>
      <protection locked="0"/>
    </xf>
    <xf numFmtId="4" fontId="52" fillId="0" borderId="0" xfId="37" applyNumberFormat="1" applyFont="1" applyFill="1" applyBorder="1" applyAlignment="1" applyProtection="1">
      <alignment horizontal="right"/>
      <protection locked="0"/>
    </xf>
    <xf numFmtId="4" fontId="47" fillId="9" borderId="19" xfId="37" applyNumberFormat="1" applyFont="1" applyFill="1" applyBorder="1" applyAlignment="1" applyProtection="1">
      <alignment horizontal="right" vertical="top"/>
      <protection locked="0"/>
    </xf>
    <xf numFmtId="4" fontId="43" fillId="7" borderId="30" xfId="37" applyNumberFormat="1" applyFont="1" applyFill="1" applyBorder="1" applyAlignment="1" applyProtection="1">
      <alignment horizontal="right"/>
      <protection locked="0"/>
    </xf>
    <xf numFmtId="2" fontId="64" fillId="0" borderId="0" xfId="37" applyNumberFormat="1" applyFont="1" applyBorder="1" applyProtection="1">
      <protection locked="0"/>
    </xf>
    <xf numFmtId="0" fontId="51" fillId="0" borderId="0" xfId="37" applyFont="1" applyBorder="1" applyProtection="1">
      <protection locked="0"/>
    </xf>
    <xf numFmtId="0" fontId="51" fillId="0" borderId="0" xfId="37" applyFont="1" applyFill="1" applyProtection="1">
      <protection locked="0"/>
    </xf>
    <xf numFmtId="4" fontId="47" fillId="0" borderId="0" xfId="56" applyNumberFormat="1" applyFont="1" applyFill="1" applyBorder="1" applyAlignment="1" applyProtection="1">
      <alignment horizontal="right"/>
      <protection locked="0"/>
    </xf>
    <xf numFmtId="4" fontId="47" fillId="9" borderId="19" xfId="56" applyNumberFormat="1" applyFont="1" applyFill="1" applyBorder="1" applyAlignment="1" applyProtection="1">
      <alignment horizontal="right"/>
      <protection locked="0"/>
    </xf>
    <xf numFmtId="0" fontId="51" fillId="0" borderId="0" xfId="37" applyFont="1" applyProtection="1">
      <protection locked="0"/>
    </xf>
    <xf numFmtId="0" fontId="49" fillId="0" borderId="0" xfId="37" applyFont="1" applyProtection="1">
      <protection locked="0"/>
    </xf>
    <xf numFmtId="4" fontId="51" fillId="7" borderId="24" xfId="37" applyNumberFormat="1" applyFont="1" applyFill="1" applyBorder="1" applyAlignment="1" applyProtection="1">
      <alignment horizontal="right"/>
      <protection locked="0"/>
    </xf>
    <xf numFmtId="4" fontId="47" fillId="0" borderId="21" xfId="37" applyNumberFormat="1" applyFont="1" applyFill="1" applyBorder="1" applyAlignment="1" applyProtection="1">
      <alignment horizontal="center"/>
      <protection locked="0"/>
    </xf>
    <xf numFmtId="4" fontId="47" fillId="0" borderId="37" xfId="37" applyNumberFormat="1" applyFont="1" applyFill="1" applyBorder="1" applyAlignment="1" applyProtection="1">
      <alignment horizontal="center"/>
      <protection locked="0"/>
    </xf>
    <xf numFmtId="0" fontId="47" fillId="0" borderId="0" xfId="37" applyFont="1" applyFill="1" applyBorder="1" applyAlignment="1" applyProtection="1">
      <alignment horizontal="justify" vertical="top"/>
      <protection locked="0"/>
    </xf>
    <xf numFmtId="4" fontId="48" fillId="0" borderId="0" xfId="37" applyNumberFormat="1" applyFont="1" applyProtection="1">
      <protection locked="0"/>
    </xf>
    <xf numFmtId="4" fontId="48" fillId="9" borderId="19" xfId="37" applyNumberFormat="1" applyFont="1" applyFill="1" applyBorder="1" applyProtection="1">
      <protection locked="0"/>
    </xf>
    <xf numFmtId="4" fontId="48" fillId="9" borderId="19" xfId="37" applyNumberFormat="1" applyFont="1" applyFill="1" applyBorder="1" applyAlignment="1" applyProtection="1">
      <alignment horizontal="right"/>
      <protection locked="0"/>
    </xf>
    <xf numFmtId="0" fontId="69" fillId="0" borderId="0" xfId="37" applyFont="1" applyProtection="1">
      <protection locked="0"/>
    </xf>
    <xf numFmtId="0" fontId="43" fillId="0" borderId="0" xfId="37" applyFont="1" applyProtection="1">
      <protection locked="0"/>
    </xf>
    <xf numFmtId="0" fontId="49" fillId="0" borderId="0" xfId="37" applyFont="1" applyBorder="1" applyProtection="1">
      <protection locked="0"/>
    </xf>
    <xf numFmtId="0" fontId="47" fillId="0" borderId="0" xfId="37" applyFont="1" applyBorder="1" applyProtection="1">
      <protection locked="0"/>
    </xf>
    <xf numFmtId="0" fontId="47" fillId="0" borderId="0" xfId="37" applyFont="1" applyProtection="1">
      <protection locked="0"/>
    </xf>
    <xf numFmtId="0" fontId="76" fillId="0" borderId="0" xfId="10" applyFont="1" applyAlignment="1" applyProtection="1">
      <alignment vertical="top"/>
    </xf>
    <xf numFmtId="0" fontId="76" fillId="0" borderId="0" xfId="10" applyFont="1" applyAlignment="1" applyProtection="1">
      <alignment vertical="top" wrapText="1"/>
    </xf>
    <xf numFmtId="0" fontId="76" fillId="0" borderId="0" xfId="10" applyFont="1" applyAlignment="1" applyProtection="1">
      <alignment horizontal="center" vertical="top"/>
    </xf>
    <xf numFmtId="172" fontId="75" fillId="0" borderId="0" xfId="10" applyNumberFormat="1" applyFont="1" applyAlignment="1" applyProtection="1">
      <alignment horizontal="center" vertical="top"/>
    </xf>
    <xf numFmtId="49" fontId="75" fillId="0" borderId="0" xfId="10" applyNumberFormat="1" applyFont="1" applyAlignment="1" applyProtection="1">
      <alignment horizontal="justify" vertical="top" wrapText="1"/>
    </xf>
    <xf numFmtId="0" fontId="75" fillId="0" borderId="0" xfId="10" applyFont="1" applyAlignment="1" applyProtection="1">
      <alignment horizontal="center" vertical="top"/>
    </xf>
    <xf numFmtId="0" fontId="75" fillId="0" borderId="0" xfId="10" applyFont="1" applyAlignment="1" applyProtection="1">
      <alignment horizontal="left" vertical="top"/>
    </xf>
    <xf numFmtId="173" fontId="76" fillId="0" borderId="0" xfId="50" applyNumberFormat="1" applyFont="1" applyAlignment="1" applyProtection="1">
      <alignment horizontal="center" vertical="top"/>
    </xf>
    <xf numFmtId="49" fontId="76" fillId="0" borderId="0" xfId="50" applyNumberFormat="1" applyFont="1" applyFill="1" applyAlignment="1" applyProtection="1">
      <alignment vertical="top" wrapText="1"/>
    </xf>
    <xf numFmtId="0" fontId="75" fillId="0" borderId="0" xfId="50" applyFont="1" applyAlignment="1" applyProtection="1">
      <alignment horizontal="center" vertical="top"/>
    </xf>
    <xf numFmtId="0" fontId="75" fillId="0" borderId="0" xfId="50" applyFont="1" applyAlignment="1" applyProtection="1">
      <alignment horizontal="left" vertical="top"/>
    </xf>
    <xf numFmtId="172" fontId="75" fillId="0" borderId="0" xfId="50" applyNumberFormat="1" applyFont="1" applyAlignment="1" applyProtection="1">
      <alignment horizontal="center" vertical="top"/>
    </xf>
    <xf numFmtId="49" fontId="78" fillId="0" borderId="0" xfId="50" applyNumberFormat="1" applyFont="1" applyAlignment="1" applyProtection="1">
      <alignment vertical="top" wrapText="1"/>
    </xf>
    <xf numFmtId="2" fontId="79" fillId="0" borderId="0" xfId="9" applyNumberFormat="1" applyFont="1" applyAlignment="1" applyProtection="1">
      <alignment horizontal="center" vertical="top" wrapText="1"/>
    </xf>
    <xf numFmtId="49" fontId="75" fillId="0" borderId="0" xfId="10" applyNumberFormat="1" applyFont="1" applyBorder="1" applyAlignment="1" applyProtection="1">
      <alignment vertical="top" wrapText="1"/>
    </xf>
    <xf numFmtId="0" fontId="75" fillId="0" borderId="0" xfId="10" applyNumberFormat="1" applyFont="1" applyBorder="1" applyAlignment="1" applyProtection="1">
      <alignment horizontal="center" vertical="top"/>
    </xf>
    <xf numFmtId="0" fontId="75" fillId="0" borderId="0" xfId="10" applyNumberFormat="1" applyFont="1" applyBorder="1" applyAlignment="1" applyProtection="1">
      <alignment horizontal="left" vertical="top"/>
    </xf>
    <xf numFmtId="0" fontId="75" fillId="0" borderId="0" xfId="49" applyFont="1" applyAlignment="1" applyProtection="1">
      <alignment horizontal="center" vertical="center"/>
    </xf>
    <xf numFmtId="0" fontId="75" fillId="0" borderId="0" xfId="49" applyFont="1" applyAlignment="1" applyProtection="1">
      <alignment horizontal="left" vertical="center"/>
    </xf>
    <xf numFmtId="2" fontId="79" fillId="0" borderId="0" xfId="9" applyNumberFormat="1" applyFont="1" applyAlignment="1" applyProtection="1">
      <alignment horizontal="right" vertical="top" wrapText="1"/>
    </xf>
    <xf numFmtId="2" fontId="79" fillId="0" borderId="37" xfId="9" applyNumberFormat="1" applyFont="1" applyBorder="1" applyAlignment="1" applyProtection="1">
      <alignment horizontal="right" vertical="top" wrapText="1"/>
    </xf>
    <xf numFmtId="0" fontId="75" fillId="0" borderId="37" xfId="49" applyFont="1" applyBorder="1" applyAlignment="1" applyProtection="1">
      <alignment horizontal="center" vertical="center"/>
    </xf>
    <xf numFmtId="0" fontId="75" fillId="0" borderId="37" xfId="49" applyFont="1" applyBorder="1" applyAlignment="1" applyProtection="1">
      <alignment horizontal="left" vertical="center"/>
    </xf>
    <xf numFmtId="49" fontId="75" fillId="0" borderId="0" xfId="50" applyNumberFormat="1" applyFont="1" applyAlignment="1" applyProtection="1">
      <alignment vertical="top" wrapText="1"/>
    </xf>
    <xf numFmtId="0" fontId="75" fillId="0" borderId="0" xfId="50" applyFont="1" applyFill="1" applyAlignment="1" applyProtection="1">
      <alignment horizontal="center" vertical="top"/>
    </xf>
    <xf numFmtId="0" fontId="75" fillId="0" borderId="0" xfId="50" applyFont="1" applyAlignment="1" applyProtection="1">
      <alignment vertical="top"/>
    </xf>
    <xf numFmtId="172" fontId="75" fillId="0" borderId="0" xfId="50" applyNumberFormat="1" applyFont="1" applyAlignment="1" applyProtection="1">
      <alignment vertical="top" wrapText="1"/>
    </xf>
    <xf numFmtId="173" fontId="75" fillId="0" borderId="0" xfId="50" applyNumberFormat="1" applyFont="1" applyAlignment="1" applyProtection="1">
      <alignment horizontal="right" vertical="top"/>
    </xf>
    <xf numFmtId="0" fontId="75" fillId="0" borderId="0" xfId="50" applyFont="1" applyAlignment="1" applyProtection="1">
      <alignment horizontal="right" vertical="top"/>
    </xf>
    <xf numFmtId="2" fontId="75" fillId="0" borderId="0" xfId="9" applyNumberFormat="1" applyFont="1" applyAlignment="1" applyProtection="1">
      <alignment horizontal="center" vertical="top" wrapText="1"/>
    </xf>
    <xf numFmtId="0" fontId="80" fillId="0" borderId="0" xfId="10" applyFont="1" applyAlignment="1" applyProtection="1">
      <alignment horizontal="right" vertical="top"/>
    </xf>
    <xf numFmtId="0" fontId="80" fillId="0" borderId="0" xfId="10" applyFont="1" applyAlignment="1" applyProtection="1">
      <alignment vertical="top"/>
    </xf>
    <xf numFmtId="0" fontId="80" fillId="0" borderId="0" xfId="10" applyFont="1" applyAlignment="1" applyProtection="1">
      <alignment horizontal="center" vertical="top"/>
    </xf>
    <xf numFmtId="1" fontId="75" fillId="0" borderId="0" xfId="52" applyNumberFormat="1" applyFont="1" applyAlignment="1" applyProtection="1">
      <alignment horizontal="justify" vertical="top" wrapText="1"/>
    </xf>
    <xf numFmtId="0" fontId="75" fillId="0" borderId="0" xfId="52" applyFont="1" applyAlignment="1" applyProtection="1">
      <alignment horizontal="center" vertical="top"/>
    </xf>
    <xf numFmtId="0" fontId="75" fillId="0" borderId="0" xfId="52" applyFont="1" applyAlignment="1" applyProtection="1">
      <alignment vertical="top"/>
    </xf>
    <xf numFmtId="0" fontId="75" fillId="0" borderId="0" xfId="50" applyFont="1" applyAlignment="1" applyProtection="1">
      <alignment horizontal="center" vertical="top" wrapText="1"/>
    </xf>
    <xf numFmtId="175" fontId="75" fillId="0" borderId="0" xfId="50" applyNumberFormat="1" applyFont="1" applyAlignment="1" applyProtection="1">
      <alignment horizontal="left" vertical="top" wrapText="1"/>
    </xf>
    <xf numFmtId="173" fontId="75" fillId="0" borderId="0" xfId="50" applyNumberFormat="1" applyFont="1" applyFill="1" applyAlignment="1" applyProtection="1">
      <alignment horizontal="center" vertical="top"/>
    </xf>
    <xf numFmtId="49" fontId="75" fillId="0" borderId="0" xfId="50" applyNumberFormat="1" applyFont="1" applyFill="1" applyAlignment="1" applyProtection="1">
      <alignment vertical="top" wrapText="1"/>
    </xf>
    <xf numFmtId="0" fontId="75" fillId="0" borderId="0" xfId="50" applyFont="1" applyFill="1" applyAlignment="1" applyProtection="1">
      <alignment horizontal="left" vertical="top"/>
    </xf>
    <xf numFmtId="2" fontId="79" fillId="0" borderId="0" xfId="9" applyNumberFormat="1" applyFont="1" applyFill="1" applyAlignment="1" applyProtection="1">
      <alignment horizontal="center" vertical="top" wrapText="1"/>
    </xf>
    <xf numFmtId="49" fontId="75" fillId="0" borderId="0" xfId="10" applyNumberFormat="1" applyFont="1" applyFill="1" applyAlignment="1" applyProtection="1">
      <alignment vertical="top" wrapText="1"/>
    </xf>
    <xf numFmtId="0" fontId="75" fillId="0" borderId="0" xfId="10" applyFont="1" applyFill="1" applyAlignment="1" applyProtection="1">
      <alignment horizontal="center" vertical="top"/>
    </xf>
    <xf numFmtId="0" fontId="75" fillId="0" borderId="0" xfId="10" applyFont="1" applyFill="1" applyAlignment="1" applyProtection="1">
      <alignment horizontal="left" vertical="top"/>
    </xf>
    <xf numFmtId="173" fontId="75" fillId="0" borderId="0" xfId="50" applyNumberFormat="1" applyFont="1" applyFill="1" applyAlignment="1" applyProtection="1">
      <alignment horizontal="right" vertical="top"/>
    </xf>
    <xf numFmtId="173" fontId="75" fillId="0" borderId="0" xfId="50" applyNumberFormat="1" applyFont="1" applyAlignment="1" applyProtection="1">
      <alignment horizontal="center" vertical="top"/>
    </xf>
    <xf numFmtId="175" fontId="75" fillId="0" borderId="0" xfId="50" applyNumberFormat="1" applyFont="1" applyAlignment="1" applyProtection="1">
      <alignment horizontal="left" vertical="top"/>
    </xf>
    <xf numFmtId="0" fontId="75" fillId="0" borderId="0" xfId="10" applyFont="1" applyAlignment="1" applyProtection="1">
      <alignment vertical="top" wrapText="1"/>
    </xf>
    <xf numFmtId="0" fontId="75" fillId="0" borderId="0" xfId="50" applyFont="1" applyAlignment="1" applyProtection="1">
      <alignment vertical="top" wrapText="1"/>
    </xf>
    <xf numFmtId="172" fontId="75" fillId="0" borderId="7" xfId="50" applyNumberFormat="1" applyFont="1" applyBorder="1" applyAlignment="1" applyProtection="1">
      <alignment horizontal="center" vertical="top"/>
    </xf>
    <xf numFmtId="49" fontId="76" fillId="0" borderId="7" xfId="50" applyNumberFormat="1" applyFont="1" applyBorder="1" applyAlignment="1" applyProtection="1">
      <alignment vertical="top" wrapText="1"/>
    </xf>
    <xf numFmtId="0" fontId="75" fillId="0" borderId="7" xfId="50" applyFont="1" applyBorder="1" applyAlignment="1" applyProtection="1">
      <alignment horizontal="center" vertical="top"/>
    </xf>
    <xf numFmtId="0" fontId="75" fillId="0" borderId="7" xfId="50" applyFont="1" applyBorder="1" applyAlignment="1" applyProtection="1">
      <alignment horizontal="left" vertical="top"/>
    </xf>
    <xf numFmtId="176" fontId="75" fillId="0" borderId="0" xfId="50" applyNumberFormat="1" applyFont="1" applyAlignment="1" applyProtection="1">
      <alignment vertical="top" wrapText="1"/>
    </xf>
    <xf numFmtId="173" fontId="76" fillId="0" borderId="0" xfId="50" applyNumberFormat="1" applyFont="1" applyAlignment="1" applyProtection="1">
      <alignment horizontal="left" vertical="top"/>
    </xf>
    <xf numFmtId="1" fontId="76" fillId="0" borderId="0" xfId="52" applyNumberFormat="1" applyFont="1" applyAlignment="1" applyProtection="1">
      <alignment horizontal="left" vertical="top" wrapText="1"/>
    </xf>
    <xf numFmtId="49" fontId="76" fillId="0" borderId="0" xfId="52" applyNumberFormat="1" applyFont="1" applyAlignment="1" applyProtection="1">
      <alignment horizontal="right" vertical="top" wrapText="1"/>
    </xf>
    <xf numFmtId="173" fontId="76" fillId="0" borderId="0" xfId="50" applyNumberFormat="1" applyFont="1" applyAlignment="1" applyProtection="1">
      <alignment horizontal="right" vertical="top"/>
    </xf>
    <xf numFmtId="0" fontId="21" fillId="0" borderId="0" xfId="10" applyFont="1" applyAlignment="1" applyProtection="1">
      <alignment vertical="top"/>
    </xf>
    <xf numFmtId="0" fontId="21" fillId="0" borderId="0" xfId="10" applyFont="1" applyAlignment="1" applyProtection="1">
      <alignment horizontal="left" vertical="top"/>
    </xf>
    <xf numFmtId="0" fontId="21" fillId="0" borderId="0" xfId="10" applyFont="1" applyAlignment="1" applyProtection="1">
      <alignment horizontal="right" vertical="top"/>
    </xf>
    <xf numFmtId="1" fontId="75" fillId="0" borderId="0" xfId="52" applyNumberFormat="1" applyFont="1" applyAlignment="1" applyProtection="1">
      <alignment horizontal="left" vertical="top" wrapText="1"/>
    </xf>
    <xf numFmtId="0" fontId="75" fillId="0" borderId="0" xfId="50" applyFont="1" applyFill="1" applyAlignment="1" applyProtection="1">
      <alignment horizontal="right" vertical="top"/>
    </xf>
    <xf numFmtId="0" fontId="85" fillId="0" borderId="0" xfId="10" applyFont="1" applyAlignment="1" applyProtection="1">
      <alignment vertical="top" wrapText="1"/>
    </xf>
    <xf numFmtId="9" fontId="21" fillId="0" borderId="0" xfId="10" applyNumberFormat="1" applyFont="1" applyAlignment="1" applyProtection="1">
      <alignment vertical="top"/>
    </xf>
    <xf numFmtId="0" fontId="86" fillId="0" borderId="7" xfId="10" applyFont="1" applyBorder="1" applyAlignment="1" applyProtection="1">
      <alignment vertical="top"/>
    </xf>
    <xf numFmtId="0" fontId="87" fillId="0" borderId="7" xfId="10" applyFont="1" applyBorder="1" applyAlignment="1" applyProtection="1">
      <alignment vertical="top" wrapText="1"/>
    </xf>
    <xf numFmtId="0" fontId="86" fillId="0" borderId="7" xfId="10" applyFont="1" applyBorder="1" applyAlignment="1" applyProtection="1">
      <alignment horizontal="right" vertical="top"/>
    </xf>
    <xf numFmtId="0" fontId="77" fillId="0" borderId="0" xfId="10" applyFont="1" applyAlignment="1" applyProtection="1">
      <alignment horizontal="center" vertical="top"/>
    </xf>
    <xf numFmtId="40" fontId="75" fillId="0" borderId="0" xfId="50" applyNumberFormat="1" applyFont="1" applyAlignment="1" applyProtection="1">
      <alignment horizontal="center" vertical="top"/>
    </xf>
    <xf numFmtId="40" fontId="77" fillId="0" borderId="0" xfId="50" applyNumberFormat="1" applyFont="1" applyAlignment="1" applyProtection="1">
      <alignment horizontal="center" vertical="top"/>
    </xf>
    <xf numFmtId="0" fontId="75" fillId="0" borderId="0" xfId="49" applyFont="1" applyProtection="1">
      <alignment vertical="center"/>
    </xf>
    <xf numFmtId="174" fontId="75" fillId="0" borderId="0" xfId="51" applyNumberFormat="1" applyFont="1" applyAlignment="1" applyProtection="1">
      <alignment horizontal="center" vertical="top"/>
    </xf>
    <xf numFmtId="174" fontId="75" fillId="0" borderId="0" xfId="51" applyNumberFormat="1" applyFont="1" applyAlignment="1" applyProtection="1">
      <alignment horizontal="center" vertical="top" wrapText="1"/>
    </xf>
    <xf numFmtId="40" fontId="77" fillId="0" borderId="0" xfId="52" applyNumberFormat="1" applyFont="1" applyAlignment="1" applyProtection="1">
      <alignment horizontal="center" vertical="top"/>
    </xf>
    <xf numFmtId="0" fontId="75" fillId="0" borderId="0" xfId="10" applyFont="1" applyAlignment="1" applyProtection="1">
      <alignment vertical="top"/>
    </xf>
    <xf numFmtId="4" fontId="77" fillId="0" borderId="0" xfId="50" applyNumberFormat="1" applyFont="1" applyAlignment="1" applyProtection="1">
      <alignment horizontal="center" vertical="top"/>
    </xf>
    <xf numFmtId="174" fontId="75" fillId="0" borderId="0" xfId="51" applyNumberFormat="1" applyFont="1" applyFill="1" applyAlignment="1" applyProtection="1">
      <alignment horizontal="center" vertical="top"/>
    </xf>
    <xf numFmtId="4" fontId="77" fillId="0" borderId="0" xfId="10" applyNumberFormat="1" applyFont="1" applyAlignment="1" applyProtection="1">
      <alignment horizontal="center" vertical="top"/>
    </xf>
    <xf numFmtId="174" fontId="76" fillId="0" borderId="39" xfId="51" applyNumberFormat="1" applyFont="1" applyBorder="1" applyAlignment="1" applyProtection="1">
      <alignment horizontal="center" vertical="top"/>
    </xf>
    <xf numFmtId="40" fontId="76" fillId="0" borderId="0" xfId="52" applyNumberFormat="1" applyFont="1" applyAlignment="1" applyProtection="1">
      <alignment horizontal="right" vertical="top"/>
    </xf>
    <xf numFmtId="40" fontId="84" fillId="0" borderId="0" xfId="52" applyNumberFormat="1" applyFont="1" applyAlignment="1" applyProtection="1">
      <alignment horizontal="center" vertical="top"/>
    </xf>
    <xf numFmtId="174" fontId="75" fillId="0" borderId="0" xfId="51" applyNumberFormat="1" applyFont="1" applyAlignment="1" applyProtection="1">
      <alignment horizontal="right" vertical="top" wrapText="1"/>
    </xf>
    <xf numFmtId="174" fontId="88" fillId="0" borderId="39" xfId="10" applyNumberFormat="1" applyFont="1" applyBorder="1" applyAlignment="1" applyProtection="1">
      <alignment horizontal="right" vertical="top"/>
    </xf>
    <xf numFmtId="0" fontId="86" fillId="0" borderId="0" xfId="10" applyFont="1" applyAlignment="1" applyProtection="1">
      <alignment vertical="top"/>
    </xf>
    <xf numFmtId="4" fontId="28" fillId="10" borderId="19" xfId="2" applyNumberFormat="1" applyFont="1" applyFill="1" applyBorder="1" applyAlignment="1">
      <alignment horizontal="center"/>
    </xf>
    <xf numFmtId="4" fontId="28" fillId="10" borderId="19" xfId="2" applyNumberFormat="1" applyFont="1" applyFill="1" applyBorder="1" applyAlignment="1" applyProtection="1">
      <alignment horizontal="center"/>
      <protection locked="0"/>
    </xf>
    <xf numFmtId="0" fontId="28" fillId="10" borderId="0" xfId="0" applyFont="1" applyFill="1" applyBorder="1" applyProtection="1"/>
    <xf numFmtId="4" fontId="28" fillId="10" borderId="0" xfId="0" applyNumberFormat="1" applyFont="1" applyFill="1" applyBorder="1" applyAlignment="1" applyProtection="1">
      <alignment horizontal="center"/>
    </xf>
    <xf numFmtId="0" fontId="28" fillId="10" borderId="0" xfId="0" applyFont="1" applyFill="1" applyBorder="1" applyProtection="1">
      <protection locked="0"/>
    </xf>
    <xf numFmtId="4" fontId="32" fillId="6" borderId="19" xfId="0" applyNumberFormat="1" applyFont="1" applyFill="1" applyBorder="1" applyAlignment="1" applyProtection="1">
      <alignment horizontal="center"/>
    </xf>
    <xf numFmtId="0" fontId="48" fillId="0" borderId="0" xfId="37" applyFont="1" applyAlignment="1">
      <alignment wrapText="1"/>
    </xf>
    <xf numFmtId="0" fontId="31" fillId="0" borderId="0" xfId="5" applyNumberFormat="1" applyFont="1" applyFill="1" applyBorder="1" applyAlignment="1" applyProtection="1">
      <alignment horizontal="left" vertical="top" wrapText="1"/>
    </xf>
    <xf numFmtId="4" fontId="28" fillId="6" borderId="26" xfId="2" applyNumberFormat="1" applyFont="1" applyFill="1" applyBorder="1" applyAlignment="1" applyProtection="1">
      <alignment horizontal="center"/>
      <protection locked="0"/>
    </xf>
    <xf numFmtId="0" fontId="34" fillId="0" borderId="0" xfId="0" applyFont="1" applyAlignment="1" applyProtection="1">
      <alignment horizontal="left" wrapText="1"/>
    </xf>
    <xf numFmtId="0" fontId="28" fillId="0" borderId="2" xfId="0" applyFont="1" applyBorder="1" applyAlignment="1" applyProtection="1">
      <alignment horizontal="center" vertical="center"/>
    </xf>
    <xf numFmtId="0" fontId="28" fillId="0" borderId="4" xfId="0" applyFont="1" applyBorder="1" applyAlignment="1" applyProtection="1">
      <alignment horizontal="center" vertical="center"/>
    </xf>
    <xf numFmtId="0" fontId="28" fillId="10" borderId="0" xfId="0" applyFont="1" applyFill="1" applyBorder="1" applyAlignment="1" applyProtection="1">
      <alignment horizontal="left"/>
      <protection locked="0"/>
    </xf>
    <xf numFmtId="0" fontId="27" fillId="0" borderId="0" xfId="0" applyFont="1" applyBorder="1" applyAlignment="1">
      <alignment horizontal="left" vertical="top" wrapText="1"/>
    </xf>
    <xf numFmtId="0" fontId="31" fillId="0" borderId="0" xfId="0" applyFont="1" applyFill="1" applyBorder="1" applyAlignment="1" applyProtection="1">
      <alignment horizontal="left" vertical="top" wrapText="1"/>
    </xf>
  </cellXfs>
  <cellStyles count="57">
    <cellStyle name="Excel Built-in Normal" xfId="3" xr:uid="{00000000-0005-0000-0000-000000000000}"/>
    <cellStyle name="Excel Built-in Note" xfId="31" xr:uid="{00000000-0005-0000-0000-000001000000}"/>
    <cellStyle name="Excel Built-in Note 2" xfId="32" xr:uid="{00000000-0005-0000-0000-000002000000}"/>
    <cellStyle name="Excel Built-in Note 3" xfId="33" xr:uid="{00000000-0005-0000-0000-000003000000}"/>
    <cellStyle name="Excel_BuiltIn_Normal 2" xfId="11" xr:uid="{00000000-0005-0000-0000-000004000000}"/>
    <cellStyle name="Navadno" xfId="0" builtinId="0"/>
    <cellStyle name="Navadno 10" xfId="16" xr:uid="{00000000-0005-0000-0000-000006000000}"/>
    <cellStyle name="Navadno 11" xfId="30" xr:uid="{00000000-0005-0000-0000-000007000000}"/>
    <cellStyle name="Navadno 12" xfId="46" xr:uid="{00000000-0005-0000-0000-000008000000}"/>
    <cellStyle name="Navadno 17" xfId="12" xr:uid="{00000000-0005-0000-0000-000009000000}"/>
    <cellStyle name="Navadno 17 2" xfId="44" xr:uid="{00000000-0005-0000-0000-00000A000000}"/>
    <cellStyle name="Navadno 2" xfId="4" xr:uid="{00000000-0005-0000-0000-00000B000000}"/>
    <cellStyle name="Navadno 2 10" xfId="24" xr:uid="{00000000-0005-0000-0000-00000C000000}"/>
    <cellStyle name="Navadno 2 3" xfId="39" xr:uid="{00000000-0005-0000-0000-00000D000000}"/>
    <cellStyle name="Navadno 3" xfId="8" xr:uid="{00000000-0005-0000-0000-00000E000000}"/>
    <cellStyle name="Navadno 3 2" xfId="27" xr:uid="{00000000-0005-0000-0000-00000F000000}"/>
    <cellStyle name="Navadno 3 2 2" xfId="40" xr:uid="{00000000-0005-0000-0000-000010000000}"/>
    <cellStyle name="Navadno 3 3" xfId="37" xr:uid="{00000000-0005-0000-0000-000011000000}"/>
    <cellStyle name="Navadno 4" xfId="10" xr:uid="{00000000-0005-0000-0000-000012000000}"/>
    <cellStyle name="Navadno 4 2" xfId="13" xr:uid="{00000000-0005-0000-0000-000013000000}"/>
    <cellStyle name="Navadno 4 5" xfId="14" xr:uid="{00000000-0005-0000-0000-000014000000}"/>
    <cellStyle name="Navadno 5" xfId="17" xr:uid="{00000000-0005-0000-0000-000015000000}"/>
    <cellStyle name="Navadno 5 2" xfId="26" xr:uid="{00000000-0005-0000-0000-000016000000}"/>
    <cellStyle name="Navadno 5 2 2" xfId="41" xr:uid="{00000000-0005-0000-0000-000017000000}"/>
    <cellStyle name="Navadno 5 3" xfId="48" xr:uid="{00000000-0005-0000-0000-000018000000}"/>
    <cellStyle name="Navadno 5 4" xfId="55" xr:uid="{00000000-0005-0000-0000-000019000000}"/>
    <cellStyle name="Navadno 5 5" xfId="56" xr:uid="{00000000-0005-0000-0000-00001A000000}"/>
    <cellStyle name="Navadno 6" xfId="9" xr:uid="{00000000-0005-0000-0000-00001B000000}"/>
    <cellStyle name="Navadno 7" xfId="20" xr:uid="{00000000-0005-0000-0000-00001C000000}"/>
    <cellStyle name="Navadno 7 2" xfId="29" xr:uid="{00000000-0005-0000-0000-00001D000000}"/>
    <cellStyle name="Navadno 8" xfId="21" xr:uid="{00000000-0005-0000-0000-00001E000000}"/>
    <cellStyle name="Navadno 8 2" xfId="38" xr:uid="{00000000-0005-0000-0000-00001F000000}"/>
    <cellStyle name="Navadno 8 3" xfId="45" xr:uid="{00000000-0005-0000-0000-000020000000}"/>
    <cellStyle name="Navadno 9" xfId="22" xr:uid="{00000000-0005-0000-0000-000021000000}"/>
    <cellStyle name="Navadno_Energetika" xfId="50" xr:uid="{00000000-0005-0000-0000-000022000000}"/>
    <cellStyle name="Navadno_Fin-črn" xfId="5" xr:uid="{00000000-0005-0000-0000-000023000000}"/>
    <cellStyle name="Navadno_List1" xfId="49" xr:uid="{00000000-0005-0000-0000-000024000000}"/>
    <cellStyle name="Navadno_Meritve Dokumentacija" xfId="51" xr:uid="{00000000-0005-0000-0000-000025000000}"/>
    <cellStyle name="Navadno_Popis Osnova-33 TK" xfId="52" xr:uid="{00000000-0005-0000-0000-000026000000}"/>
    <cellStyle name="Navadno_Rekapitulacija" xfId="54" xr:uid="{00000000-0005-0000-0000-000027000000}"/>
    <cellStyle name="Navadno_StrukturiranoOžičenje" xfId="53" xr:uid="{00000000-0005-0000-0000-000028000000}"/>
    <cellStyle name="Normal 2" xfId="6" xr:uid="{00000000-0005-0000-0000-000029000000}"/>
    <cellStyle name="Normal 2 2" xfId="25" xr:uid="{00000000-0005-0000-0000-00002A000000}"/>
    <cellStyle name="Normal 3" xfId="18" xr:uid="{00000000-0005-0000-0000-00002B000000}"/>
    <cellStyle name="Normal 3 2" xfId="35" xr:uid="{00000000-0005-0000-0000-00002C000000}"/>
    <cellStyle name="Normal 4" xfId="34" xr:uid="{00000000-0005-0000-0000-00002D000000}"/>
    <cellStyle name="Normal 5" xfId="36" xr:uid="{00000000-0005-0000-0000-00002E000000}"/>
    <cellStyle name="Normal 8" xfId="28" xr:uid="{00000000-0005-0000-0000-00002F000000}"/>
    <cellStyle name="Normal_JES-popis ogrevanje-PGD" xfId="43" xr:uid="{00000000-0005-0000-0000-000030000000}"/>
    <cellStyle name="Normal_LMSB07p" xfId="7" xr:uid="{00000000-0005-0000-0000-000031000000}"/>
    <cellStyle name="Normal_TUŠMs-popis ogrevanje+plin-PZI" xfId="47" xr:uid="{00000000-0005-0000-0000-000032000000}"/>
    <cellStyle name="Opomba" xfId="2" builtinId="10"/>
    <cellStyle name="Poudarek1 2" xfId="19" xr:uid="{00000000-0005-0000-0000-000034000000}"/>
    <cellStyle name="Slabo" xfId="1" builtinId="27"/>
    <cellStyle name="Valuta 3" xfId="42" xr:uid="{00000000-0005-0000-0000-000036000000}"/>
    <cellStyle name="Vejica 2" xfId="23" xr:uid="{00000000-0005-0000-0000-000037000000}"/>
    <cellStyle name="Vejica 3" xfId="15" xr:uid="{00000000-0005-0000-0000-000038000000}"/>
  </cellStyles>
  <dxfs count="0"/>
  <tableStyles count="0" defaultTableStyle="TableStyleMedium2" defaultPivotStyle="PivotStyleLight16"/>
  <colors>
    <mruColors>
      <color rgb="FFF7A1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912362</xdr:colOff>
      <xdr:row>73</xdr:row>
      <xdr:rowOff>66177</xdr:rowOff>
    </xdr:from>
    <xdr:to>
      <xdr:col>1</xdr:col>
      <xdr:colOff>2502304</xdr:colOff>
      <xdr:row>73</xdr:row>
      <xdr:rowOff>3228862</xdr:rowOff>
    </xdr:to>
    <xdr:pic>
      <xdr:nvPicPr>
        <xdr:cNvPr id="2" name="Slika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309927" y="37495286"/>
          <a:ext cx="1589942" cy="3162685"/>
        </a:xfrm>
        <a:prstGeom prst="rect">
          <a:avLst/>
        </a:prstGeom>
      </xdr:spPr>
    </xdr:pic>
    <xdr:clientData/>
  </xdr:twoCellAnchor>
  <xdr:twoCellAnchor editAs="oneCell">
    <xdr:from>
      <xdr:col>1</xdr:col>
      <xdr:colOff>107674</xdr:colOff>
      <xdr:row>76</xdr:row>
      <xdr:rowOff>265046</xdr:rowOff>
    </xdr:from>
    <xdr:to>
      <xdr:col>1</xdr:col>
      <xdr:colOff>2304234</xdr:colOff>
      <xdr:row>76</xdr:row>
      <xdr:rowOff>2286000</xdr:rowOff>
    </xdr:to>
    <xdr:pic>
      <xdr:nvPicPr>
        <xdr:cNvPr id="3" name="Slika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505239" y="46225242"/>
          <a:ext cx="2196560" cy="2020954"/>
        </a:xfrm>
        <a:prstGeom prst="rect">
          <a:avLst/>
        </a:prstGeom>
      </xdr:spPr>
    </xdr:pic>
    <xdr:clientData/>
  </xdr:twoCellAnchor>
  <xdr:twoCellAnchor editAs="oneCell">
    <xdr:from>
      <xdr:col>1</xdr:col>
      <xdr:colOff>670893</xdr:colOff>
      <xdr:row>126</xdr:row>
      <xdr:rowOff>405848</xdr:rowOff>
    </xdr:from>
    <xdr:to>
      <xdr:col>1</xdr:col>
      <xdr:colOff>2897356</xdr:colOff>
      <xdr:row>126</xdr:row>
      <xdr:rowOff>2062369</xdr:rowOff>
    </xdr:to>
    <xdr:pic>
      <xdr:nvPicPr>
        <xdr:cNvPr id="4" name="Slika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068458" y="87041935"/>
          <a:ext cx="2226463" cy="1656521"/>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isarna">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pageSetUpPr fitToPage="1"/>
  </sheetPr>
  <dimension ref="A2:M133"/>
  <sheetViews>
    <sheetView zoomScale="110" zoomScaleNormal="110" zoomScaleSheetLayoutView="110" workbookViewId="0">
      <selection activeCell="C12" sqref="C12"/>
    </sheetView>
  </sheetViews>
  <sheetFormatPr defaultRowHeight="16.5"/>
  <cols>
    <col min="1" max="1" width="2.7109375" style="83" customWidth="1"/>
    <col min="2" max="2" width="16" style="83" bestFit="1" customWidth="1"/>
    <col min="3" max="3" width="45.5703125" style="83" customWidth="1"/>
    <col min="4" max="4" width="9.28515625" style="83"/>
    <col min="5" max="5" width="14.7109375" style="126" bestFit="1" customWidth="1"/>
    <col min="6" max="6" width="9.28515625" style="7"/>
    <col min="7" max="7" width="11.28515625" style="170" bestFit="1" customWidth="1"/>
    <col min="8" max="8" width="9.28515625" style="7"/>
    <col min="9" max="9" width="12.5703125" style="172" bestFit="1" customWidth="1"/>
    <col min="10" max="255" width="9.28515625" style="2"/>
    <col min="256" max="256" width="11.28515625" style="2" bestFit="1" customWidth="1"/>
    <col min="257" max="257" width="50.42578125" style="2" customWidth="1"/>
    <col min="258" max="258" width="9.28515625" style="2"/>
    <col min="259" max="259" width="10.5703125" style="2" bestFit="1" customWidth="1"/>
    <col min="260" max="511" width="9.28515625" style="2"/>
    <col min="512" max="512" width="11.28515625" style="2" bestFit="1" customWidth="1"/>
    <col min="513" max="513" width="50.42578125" style="2" customWidth="1"/>
    <col min="514" max="514" width="9.28515625" style="2"/>
    <col min="515" max="515" width="10.5703125" style="2" bestFit="1" customWidth="1"/>
    <col min="516" max="767" width="9.28515625" style="2"/>
    <col min="768" max="768" width="11.28515625" style="2" bestFit="1" customWidth="1"/>
    <col min="769" max="769" width="50.42578125" style="2" customWidth="1"/>
    <col min="770" max="770" width="9.28515625" style="2"/>
    <col min="771" max="771" width="10.5703125" style="2" bestFit="1" customWidth="1"/>
    <col min="772" max="1023" width="9.28515625" style="2"/>
    <col min="1024" max="1024" width="11.28515625" style="2" bestFit="1" customWidth="1"/>
    <col min="1025" max="1025" width="50.42578125" style="2" customWidth="1"/>
    <col min="1026" max="1026" width="9.28515625" style="2"/>
    <col min="1027" max="1027" width="10.5703125" style="2" bestFit="1" customWidth="1"/>
    <col min="1028" max="1279" width="9.28515625" style="2"/>
    <col min="1280" max="1280" width="11.28515625" style="2" bestFit="1" customWidth="1"/>
    <col min="1281" max="1281" width="50.42578125" style="2" customWidth="1"/>
    <col min="1282" max="1282" width="9.28515625" style="2"/>
    <col min="1283" max="1283" width="10.5703125" style="2" bestFit="1" customWidth="1"/>
    <col min="1284" max="1535" width="9.28515625" style="2"/>
    <col min="1536" max="1536" width="11.28515625" style="2" bestFit="1" customWidth="1"/>
    <col min="1537" max="1537" width="50.42578125" style="2" customWidth="1"/>
    <col min="1538" max="1538" width="9.28515625" style="2"/>
    <col min="1539" max="1539" width="10.5703125" style="2" bestFit="1" customWidth="1"/>
    <col min="1540" max="1791" width="9.28515625" style="2"/>
    <col min="1792" max="1792" width="11.28515625" style="2" bestFit="1" customWidth="1"/>
    <col min="1793" max="1793" width="50.42578125" style="2" customWidth="1"/>
    <col min="1794" max="1794" width="9.28515625" style="2"/>
    <col min="1795" max="1795" width="10.5703125" style="2" bestFit="1" customWidth="1"/>
    <col min="1796" max="2047" width="9.28515625" style="2"/>
    <col min="2048" max="2048" width="11.28515625" style="2" bestFit="1" customWidth="1"/>
    <col min="2049" max="2049" width="50.42578125" style="2" customWidth="1"/>
    <col min="2050" max="2050" width="9.28515625" style="2"/>
    <col min="2051" max="2051" width="10.5703125" style="2" bestFit="1" customWidth="1"/>
    <col min="2052" max="2303" width="9.28515625" style="2"/>
    <col min="2304" max="2304" width="11.28515625" style="2" bestFit="1" customWidth="1"/>
    <col min="2305" max="2305" width="50.42578125" style="2" customWidth="1"/>
    <col min="2306" max="2306" width="9.28515625" style="2"/>
    <col min="2307" max="2307" width="10.5703125" style="2" bestFit="1" customWidth="1"/>
    <col min="2308" max="2559" width="9.28515625" style="2"/>
    <col min="2560" max="2560" width="11.28515625" style="2" bestFit="1" customWidth="1"/>
    <col min="2561" max="2561" width="50.42578125" style="2" customWidth="1"/>
    <col min="2562" max="2562" width="9.28515625" style="2"/>
    <col min="2563" max="2563" width="10.5703125" style="2" bestFit="1" customWidth="1"/>
    <col min="2564" max="2815" width="9.28515625" style="2"/>
    <col min="2816" max="2816" width="11.28515625" style="2" bestFit="1" customWidth="1"/>
    <col min="2817" max="2817" width="50.42578125" style="2" customWidth="1"/>
    <col min="2818" max="2818" width="9.28515625" style="2"/>
    <col min="2819" max="2819" width="10.5703125" style="2" bestFit="1" customWidth="1"/>
    <col min="2820" max="3071" width="9.28515625" style="2"/>
    <col min="3072" max="3072" width="11.28515625" style="2" bestFit="1" customWidth="1"/>
    <col min="3073" max="3073" width="50.42578125" style="2" customWidth="1"/>
    <col min="3074" max="3074" width="9.28515625" style="2"/>
    <col min="3075" max="3075" width="10.5703125" style="2" bestFit="1" customWidth="1"/>
    <col min="3076" max="3327" width="9.28515625" style="2"/>
    <col min="3328" max="3328" width="11.28515625" style="2" bestFit="1" customWidth="1"/>
    <col min="3329" max="3329" width="50.42578125" style="2" customWidth="1"/>
    <col min="3330" max="3330" width="9.28515625" style="2"/>
    <col min="3331" max="3331" width="10.5703125" style="2" bestFit="1" customWidth="1"/>
    <col min="3332" max="3583" width="9.28515625" style="2"/>
    <col min="3584" max="3584" width="11.28515625" style="2" bestFit="1" customWidth="1"/>
    <col min="3585" max="3585" width="50.42578125" style="2" customWidth="1"/>
    <col min="3586" max="3586" width="9.28515625" style="2"/>
    <col min="3587" max="3587" width="10.5703125" style="2" bestFit="1" customWidth="1"/>
    <col min="3588" max="3839" width="9.28515625" style="2"/>
    <col min="3840" max="3840" width="11.28515625" style="2" bestFit="1" customWidth="1"/>
    <col min="3841" max="3841" width="50.42578125" style="2" customWidth="1"/>
    <col min="3842" max="3842" width="9.28515625" style="2"/>
    <col min="3843" max="3843" width="10.5703125" style="2" bestFit="1" customWidth="1"/>
    <col min="3844" max="4095" width="9.28515625" style="2"/>
    <col min="4096" max="4096" width="11.28515625" style="2" bestFit="1" customWidth="1"/>
    <col min="4097" max="4097" width="50.42578125" style="2" customWidth="1"/>
    <col min="4098" max="4098" width="9.28515625" style="2"/>
    <col min="4099" max="4099" width="10.5703125" style="2" bestFit="1" customWidth="1"/>
    <col min="4100" max="4351" width="9.28515625" style="2"/>
    <col min="4352" max="4352" width="11.28515625" style="2" bestFit="1" customWidth="1"/>
    <col min="4353" max="4353" width="50.42578125" style="2" customWidth="1"/>
    <col min="4354" max="4354" width="9.28515625" style="2"/>
    <col min="4355" max="4355" width="10.5703125" style="2" bestFit="1" customWidth="1"/>
    <col min="4356" max="4607" width="9.28515625" style="2"/>
    <col min="4608" max="4608" width="11.28515625" style="2" bestFit="1" customWidth="1"/>
    <col min="4609" max="4609" width="50.42578125" style="2" customWidth="1"/>
    <col min="4610" max="4610" width="9.28515625" style="2"/>
    <col min="4611" max="4611" width="10.5703125" style="2" bestFit="1" customWidth="1"/>
    <col min="4612" max="4863" width="9.28515625" style="2"/>
    <col min="4864" max="4864" width="11.28515625" style="2" bestFit="1" customWidth="1"/>
    <col min="4865" max="4865" width="50.42578125" style="2" customWidth="1"/>
    <col min="4866" max="4866" width="9.28515625" style="2"/>
    <col min="4867" max="4867" width="10.5703125" style="2" bestFit="1" customWidth="1"/>
    <col min="4868" max="5119" width="9.28515625" style="2"/>
    <col min="5120" max="5120" width="11.28515625" style="2" bestFit="1" customWidth="1"/>
    <col min="5121" max="5121" width="50.42578125" style="2" customWidth="1"/>
    <col min="5122" max="5122" width="9.28515625" style="2"/>
    <col min="5123" max="5123" width="10.5703125" style="2" bestFit="1" customWidth="1"/>
    <col min="5124" max="5375" width="9.28515625" style="2"/>
    <col min="5376" max="5376" width="11.28515625" style="2" bestFit="1" customWidth="1"/>
    <col min="5377" max="5377" width="50.42578125" style="2" customWidth="1"/>
    <col min="5378" max="5378" width="9.28515625" style="2"/>
    <col min="5379" max="5379" width="10.5703125" style="2" bestFit="1" customWidth="1"/>
    <col min="5380" max="5631" width="9.28515625" style="2"/>
    <col min="5632" max="5632" width="11.28515625" style="2" bestFit="1" customWidth="1"/>
    <col min="5633" max="5633" width="50.42578125" style="2" customWidth="1"/>
    <col min="5634" max="5634" width="9.28515625" style="2"/>
    <col min="5635" max="5635" width="10.5703125" style="2" bestFit="1" customWidth="1"/>
    <col min="5636" max="5887" width="9.28515625" style="2"/>
    <col min="5888" max="5888" width="11.28515625" style="2" bestFit="1" customWidth="1"/>
    <col min="5889" max="5889" width="50.42578125" style="2" customWidth="1"/>
    <col min="5890" max="5890" width="9.28515625" style="2"/>
    <col min="5891" max="5891" width="10.5703125" style="2" bestFit="1" customWidth="1"/>
    <col min="5892" max="6143" width="9.28515625" style="2"/>
    <col min="6144" max="6144" width="11.28515625" style="2" bestFit="1" customWidth="1"/>
    <col min="6145" max="6145" width="50.42578125" style="2" customWidth="1"/>
    <col min="6146" max="6146" width="9.28515625" style="2"/>
    <col min="6147" max="6147" width="10.5703125" style="2" bestFit="1" customWidth="1"/>
    <col min="6148" max="6399" width="9.28515625" style="2"/>
    <col min="6400" max="6400" width="11.28515625" style="2" bestFit="1" customWidth="1"/>
    <col min="6401" max="6401" width="50.42578125" style="2" customWidth="1"/>
    <col min="6402" max="6402" width="9.28515625" style="2"/>
    <col min="6403" max="6403" width="10.5703125" style="2" bestFit="1" customWidth="1"/>
    <col min="6404" max="6655" width="9.28515625" style="2"/>
    <col min="6656" max="6656" width="11.28515625" style="2" bestFit="1" customWidth="1"/>
    <col min="6657" max="6657" width="50.42578125" style="2" customWidth="1"/>
    <col min="6658" max="6658" width="9.28515625" style="2"/>
    <col min="6659" max="6659" width="10.5703125" style="2" bestFit="1" customWidth="1"/>
    <col min="6660" max="6911" width="9.28515625" style="2"/>
    <col min="6912" max="6912" width="11.28515625" style="2" bestFit="1" customWidth="1"/>
    <col min="6913" max="6913" width="50.42578125" style="2" customWidth="1"/>
    <col min="6914" max="6914" width="9.28515625" style="2"/>
    <col min="6915" max="6915" width="10.5703125" style="2" bestFit="1" customWidth="1"/>
    <col min="6916" max="7167" width="9.28515625" style="2"/>
    <col min="7168" max="7168" width="11.28515625" style="2" bestFit="1" customWidth="1"/>
    <col min="7169" max="7169" width="50.42578125" style="2" customWidth="1"/>
    <col min="7170" max="7170" width="9.28515625" style="2"/>
    <col min="7171" max="7171" width="10.5703125" style="2" bestFit="1" customWidth="1"/>
    <col min="7172" max="7423" width="9.28515625" style="2"/>
    <col min="7424" max="7424" width="11.28515625" style="2" bestFit="1" customWidth="1"/>
    <col min="7425" max="7425" width="50.42578125" style="2" customWidth="1"/>
    <col min="7426" max="7426" width="9.28515625" style="2"/>
    <col min="7427" max="7427" width="10.5703125" style="2" bestFit="1" customWidth="1"/>
    <col min="7428" max="7679" width="9.28515625" style="2"/>
    <col min="7680" max="7680" width="11.28515625" style="2" bestFit="1" customWidth="1"/>
    <col min="7681" max="7681" width="50.42578125" style="2" customWidth="1"/>
    <col min="7682" max="7682" width="9.28515625" style="2"/>
    <col min="7683" max="7683" width="10.5703125" style="2" bestFit="1" customWidth="1"/>
    <col min="7684" max="7935" width="9.28515625" style="2"/>
    <col min="7936" max="7936" width="11.28515625" style="2" bestFit="1" customWidth="1"/>
    <col min="7937" max="7937" width="50.42578125" style="2" customWidth="1"/>
    <col min="7938" max="7938" width="9.28515625" style="2"/>
    <col min="7939" max="7939" width="10.5703125" style="2" bestFit="1" customWidth="1"/>
    <col min="7940" max="8191" width="9.28515625" style="2"/>
    <col min="8192" max="8192" width="11.28515625" style="2" bestFit="1" customWidth="1"/>
    <col min="8193" max="8193" width="50.42578125" style="2" customWidth="1"/>
    <col min="8194" max="8194" width="9.28515625" style="2"/>
    <col min="8195" max="8195" width="10.5703125" style="2" bestFit="1" customWidth="1"/>
    <col min="8196" max="8447" width="9.28515625" style="2"/>
    <col min="8448" max="8448" width="11.28515625" style="2" bestFit="1" customWidth="1"/>
    <col min="8449" max="8449" width="50.42578125" style="2" customWidth="1"/>
    <col min="8450" max="8450" width="9.28515625" style="2"/>
    <col min="8451" max="8451" width="10.5703125" style="2" bestFit="1" customWidth="1"/>
    <col min="8452" max="8703" width="9.28515625" style="2"/>
    <col min="8704" max="8704" width="11.28515625" style="2" bestFit="1" customWidth="1"/>
    <col min="8705" max="8705" width="50.42578125" style="2" customWidth="1"/>
    <col min="8706" max="8706" width="9.28515625" style="2"/>
    <col min="8707" max="8707" width="10.5703125" style="2" bestFit="1" customWidth="1"/>
    <col min="8708" max="8959" width="9.28515625" style="2"/>
    <col min="8960" max="8960" width="11.28515625" style="2" bestFit="1" customWidth="1"/>
    <col min="8961" max="8961" width="50.42578125" style="2" customWidth="1"/>
    <col min="8962" max="8962" width="9.28515625" style="2"/>
    <col min="8963" max="8963" width="10.5703125" style="2" bestFit="1" customWidth="1"/>
    <col min="8964" max="9215" width="9.28515625" style="2"/>
    <col min="9216" max="9216" width="11.28515625" style="2" bestFit="1" customWidth="1"/>
    <col min="9217" max="9217" width="50.42578125" style="2" customWidth="1"/>
    <col min="9218" max="9218" width="9.28515625" style="2"/>
    <col min="9219" max="9219" width="10.5703125" style="2" bestFit="1" customWidth="1"/>
    <col min="9220" max="9471" width="9.28515625" style="2"/>
    <col min="9472" max="9472" width="11.28515625" style="2" bestFit="1" customWidth="1"/>
    <col min="9473" max="9473" width="50.42578125" style="2" customWidth="1"/>
    <col min="9474" max="9474" width="9.28515625" style="2"/>
    <col min="9475" max="9475" width="10.5703125" style="2" bestFit="1" customWidth="1"/>
    <col min="9476" max="9727" width="9.28515625" style="2"/>
    <col min="9728" max="9728" width="11.28515625" style="2" bestFit="1" customWidth="1"/>
    <col min="9729" max="9729" width="50.42578125" style="2" customWidth="1"/>
    <col min="9730" max="9730" width="9.28515625" style="2"/>
    <col min="9731" max="9731" width="10.5703125" style="2" bestFit="1" customWidth="1"/>
    <col min="9732" max="9983" width="9.28515625" style="2"/>
    <col min="9984" max="9984" width="11.28515625" style="2" bestFit="1" customWidth="1"/>
    <col min="9985" max="9985" width="50.42578125" style="2" customWidth="1"/>
    <col min="9986" max="9986" width="9.28515625" style="2"/>
    <col min="9987" max="9987" width="10.5703125" style="2" bestFit="1" customWidth="1"/>
    <col min="9988" max="10239" width="9.28515625" style="2"/>
    <col min="10240" max="10240" width="11.28515625" style="2" bestFit="1" customWidth="1"/>
    <col min="10241" max="10241" width="50.42578125" style="2" customWidth="1"/>
    <col min="10242" max="10242" width="9.28515625" style="2"/>
    <col min="10243" max="10243" width="10.5703125" style="2" bestFit="1" customWidth="1"/>
    <col min="10244" max="10495" width="9.28515625" style="2"/>
    <col min="10496" max="10496" width="11.28515625" style="2" bestFit="1" customWidth="1"/>
    <col min="10497" max="10497" width="50.42578125" style="2" customWidth="1"/>
    <col min="10498" max="10498" width="9.28515625" style="2"/>
    <col min="10499" max="10499" width="10.5703125" style="2" bestFit="1" customWidth="1"/>
    <col min="10500" max="10751" width="9.28515625" style="2"/>
    <col min="10752" max="10752" width="11.28515625" style="2" bestFit="1" customWidth="1"/>
    <col min="10753" max="10753" width="50.42578125" style="2" customWidth="1"/>
    <col min="10754" max="10754" width="9.28515625" style="2"/>
    <col min="10755" max="10755" width="10.5703125" style="2" bestFit="1" customWidth="1"/>
    <col min="10756" max="11007" width="9.28515625" style="2"/>
    <col min="11008" max="11008" width="11.28515625" style="2" bestFit="1" customWidth="1"/>
    <col min="11009" max="11009" width="50.42578125" style="2" customWidth="1"/>
    <col min="11010" max="11010" width="9.28515625" style="2"/>
    <col min="11011" max="11011" width="10.5703125" style="2" bestFit="1" customWidth="1"/>
    <col min="11012" max="11263" width="9.28515625" style="2"/>
    <col min="11264" max="11264" width="11.28515625" style="2" bestFit="1" customWidth="1"/>
    <col min="11265" max="11265" width="50.42578125" style="2" customWidth="1"/>
    <col min="11266" max="11266" width="9.28515625" style="2"/>
    <col min="11267" max="11267" width="10.5703125" style="2" bestFit="1" customWidth="1"/>
    <col min="11268" max="11519" width="9.28515625" style="2"/>
    <col min="11520" max="11520" width="11.28515625" style="2" bestFit="1" customWidth="1"/>
    <col min="11521" max="11521" width="50.42578125" style="2" customWidth="1"/>
    <col min="11522" max="11522" width="9.28515625" style="2"/>
    <col min="11523" max="11523" width="10.5703125" style="2" bestFit="1" customWidth="1"/>
    <col min="11524" max="11775" width="9.28515625" style="2"/>
    <col min="11776" max="11776" width="11.28515625" style="2" bestFit="1" customWidth="1"/>
    <col min="11777" max="11777" width="50.42578125" style="2" customWidth="1"/>
    <col min="11778" max="11778" width="9.28515625" style="2"/>
    <col min="11779" max="11779" width="10.5703125" style="2" bestFit="1" customWidth="1"/>
    <col min="11780" max="12031" width="9.28515625" style="2"/>
    <col min="12032" max="12032" width="11.28515625" style="2" bestFit="1" customWidth="1"/>
    <col min="12033" max="12033" width="50.42578125" style="2" customWidth="1"/>
    <col min="12034" max="12034" width="9.28515625" style="2"/>
    <col min="12035" max="12035" width="10.5703125" style="2" bestFit="1" customWidth="1"/>
    <col min="12036" max="12287" width="9.28515625" style="2"/>
    <col min="12288" max="12288" width="11.28515625" style="2" bestFit="1" customWidth="1"/>
    <col min="12289" max="12289" width="50.42578125" style="2" customWidth="1"/>
    <col min="12290" max="12290" width="9.28515625" style="2"/>
    <col min="12291" max="12291" width="10.5703125" style="2" bestFit="1" customWidth="1"/>
    <col min="12292" max="12543" width="9.28515625" style="2"/>
    <col min="12544" max="12544" width="11.28515625" style="2" bestFit="1" customWidth="1"/>
    <col min="12545" max="12545" width="50.42578125" style="2" customWidth="1"/>
    <col min="12546" max="12546" width="9.28515625" style="2"/>
    <col min="12547" max="12547" width="10.5703125" style="2" bestFit="1" customWidth="1"/>
    <col min="12548" max="12799" width="9.28515625" style="2"/>
    <col min="12800" max="12800" width="11.28515625" style="2" bestFit="1" customWidth="1"/>
    <col min="12801" max="12801" width="50.42578125" style="2" customWidth="1"/>
    <col min="12802" max="12802" width="9.28515625" style="2"/>
    <col min="12803" max="12803" width="10.5703125" style="2" bestFit="1" customWidth="1"/>
    <col min="12804" max="13055" width="9.28515625" style="2"/>
    <col min="13056" max="13056" width="11.28515625" style="2" bestFit="1" customWidth="1"/>
    <col min="13057" max="13057" width="50.42578125" style="2" customWidth="1"/>
    <col min="13058" max="13058" width="9.28515625" style="2"/>
    <col min="13059" max="13059" width="10.5703125" style="2" bestFit="1" customWidth="1"/>
    <col min="13060" max="13311" width="9.28515625" style="2"/>
    <col min="13312" max="13312" width="11.28515625" style="2" bestFit="1" customWidth="1"/>
    <col min="13313" max="13313" width="50.42578125" style="2" customWidth="1"/>
    <col min="13314" max="13314" width="9.28515625" style="2"/>
    <col min="13315" max="13315" width="10.5703125" style="2" bestFit="1" customWidth="1"/>
    <col min="13316" max="13567" width="9.28515625" style="2"/>
    <col min="13568" max="13568" width="11.28515625" style="2" bestFit="1" customWidth="1"/>
    <col min="13569" max="13569" width="50.42578125" style="2" customWidth="1"/>
    <col min="13570" max="13570" width="9.28515625" style="2"/>
    <col min="13571" max="13571" width="10.5703125" style="2" bestFit="1" customWidth="1"/>
    <col min="13572" max="13823" width="9.28515625" style="2"/>
    <col min="13824" max="13824" width="11.28515625" style="2" bestFit="1" customWidth="1"/>
    <col min="13825" max="13825" width="50.42578125" style="2" customWidth="1"/>
    <col min="13826" max="13826" width="9.28515625" style="2"/>
    <col min="13827" max="13827" width="10.5703125" style="2" bestFit="1" customWidth="1"/>
    <col min="13828" max="14079" width="9.28515625" style="2"/>
    <col min="14080" max="14080" width="11.28515625" style="2" bestFit="1" customWidth="1"/>
    <col min="14081" max="14081" width="50.42578125" style="2" customWidth="1"/>
    <col min="14082" max="14082" width="9.28515625" style="2"/>
    <col min="14083" max="14083" width="10.5703125" style="2" bestFit="1" customWidth="1"/>
    <col min="14084" max="14335" width="9.28515625" style="2"/>
    <col min="14336" max="14336" width="11.28515625" style="2" bestFit="1" customWidth="1"/>
    <col min="14337" max="14337" width="50.42578125" style="2" customWidth="1"/>
    <col min="14338" max="14338" width="9.28515625" style="2"/>
    <col min="14339" max="14339" width="10.5703125" style="2" bestFit="1" customWidth="1"/>
    <col min="14340" max="14591" width="9.28515625" style="2"/>
    <col min="14592" max="14592" width="11.28515625" style="2" bestFit="1" customWidth="1"/>
    <col min="14593" max="14593" width="50.42578125" style="2" customWidth="1"/>
    <col min="14594" max="14594" width="9.28515625" style="2"/>
    <col min="14595" max="14595" width="10.5703125" style="2" bestFit="1" customWidth="1"/>
    <col min="14596" max="14847" width="9.28515625" style="2"/>
    <col min="14848" max="14848" width="11.28515625" style="2" bestFit="1" customWidth="1"/>
    <col min="14849" max="14849" width="50.42578125" style="2" customWidth="1"/>
    <col min="14850" max="14850" width="9.28515625" style="2"/>
    <col min="14851" max="14851" width="10.5703125" style="2" bestFit="1" customWidth="1"/>
    <col min="14852" max="15103" width="9.28515625" style="2"/>
    <col min="15104" max="15104" width="11.28515625" style="2" bestFit="1" customWidth="1"/>
    <col min="15105" max="15105" width="50.42578125" style="2" customWidth="1"/>
    <col min="15106" max="15106" width="9.28515625" style="2"/>
    <col min="15107" max="15107" width="10.5703125" style="2" bestFit="1" customWidth="1"/>
    <col min="15108" max="15359" width="9.28515625" style="2"/>
    <col min="15360" max="15360" width="11.28515625" style="2" bestFit="1" customWidth="1"/>
    <col min="15361" max="15361" width="50.42578125" style="2" customWidth="1"/>
    <col min="15362" max="15362" width="9.28515625" style="2"/>
    <col min="15363" max="15363" width="10.5703125" style="2" bestFit="1" customWidth="1"/>
    <col min="15364" max="15615" width="9.28515625" style="2"/>
    <col min="15616" max="15616" width="11.28515625" style="2" bestFit="1" customWidth="1"/>
    <col min="15617" max="15617" width="50.42578125" style="2" customWidth="1"/>
    <col min="15618" max="15618" width="9.28515625" style="2"/>
    <col min="15619" max="15619" width="10.5703125" style="2" bestFit="1" customWidth="1"/>
    <col min="15620" max="15871" width="9.28515625" style="2"/>
    <col min="15872" max="15872" width="11.28515625" style="2" bestFit="1" customWidth="1"/>
    <col min="15873" max="15873" width="50.42578125" style="2" customWidth="1"/>
    <col min="15874" max="15874" width="9.28515625" style="2"/>
    <col min="15875" max="15875" width="10.5703125" style="2" bestFit="1" customWidth="1"/>
    <col min="15876" max="16127" width="9.28515625" style="2"/>
    <col min="16128" max="16128" width="11.28515625" style="2" bestFit="1" customWidth="1"/>
    <col min="16129" max="16129" width="50.42578125" style="2" customWidth="1"/>
    <col min="16130" max="16130" width="9.28515625" style="2"/>
    <col min="16131" max="16131" width="10.5703125" style="2" bestFit="1" customWidth="1"/>
    <col min="16132" max="16384" width="9.28515625" style="2"/>
  </cols>
  <sheetData>
    <row r="2" spans="1:13">
      <c r="C2" s="84"/>
    </row>
    <row r="3" spans="1:13">
      <c r="C3" s="85"/>
      <c r="D3" s="86"/>
      <c r="E3" s="127"/>
    </row>
    <row r="4" spans="1:13">
      <c r="D4" s="649"/>
      <c r="E4" s="649"/>
    </row>
    <row r="5" spans="1:13">
      <c r="C5" s="84" t="s">
        <v>20</v>
      </c>
    </row>
    <row r="6" spans="1:13">
      <c r="C6" s="84"/>
    </row>
    <row r="7" spans="1:13">
      <c r="A7" s="87"/>
      <c r="B7" s="97" t="s">
        <v>79</v>
      </c>
      <c r="C7" s="88" t="s">
        <v>80</v>
      </c>
      <c r="D7" s="88"/>
      <c r="E7" s="128" t="s">
        <v>81</v>
      </c>
    </row>
    <row r="8" spans="1:13">
      <c r="A8" s="650"/>
      <c r="B8" s="89"/>
      <c r="C8" s="89"/>
      <c r="D8" s="89"/>
      <c r="E8" s="129"/>
    </row>
    <row r="9" spans="1:13">
      <c r="A9" s="650"/>
      <c r="B9" s="120" t="s">
        <v>57</v>
      </c>
      <c r="C9" s="121" t="s">
        <v>87</v>
      </c>
      <c r="D9" s="121"/>
      <c r="E9" s="130">
        <f>'A.REK GO OBJEKT'!F7</f>
        <v>0</v>
      </c>
      <c r="I9" s="173"/>
      <c r="K9" s="140"/>
      <c r="M9" s="141"/>
    </row>
    <row r="10" spans="1:13">
      <c r="A10" s="650"/>
      <c r="B10" s="121"/>
      <c r="C10" s="121"/>
      <c r="D10" s="121"/>
      <c r="E10" s="130"/>
      <c r="I10" s="173"/>
      <c r="K10" s="140"/>
    </row>
    <row r="11" spans="1:13">
      <c r="A11" s="650"/>
      <c r="B11" s="120" t="s">
        <v>88</v>
      </c>
      <c r="C11" s="125" t="s">
        <v>84</v>
      </c>
      <c r="D11" s="121"/>
      <c r="E11" s="131">
        <f>'REK EL'!C9</f>
        <v>0</v>
      </c>
      <c r="I11" s="173"/>
      <c r="K11" s="140"/>
      <c r="M11" s="141"/>
    </row>
    <row r="12" spans="1:13">
      <c r="A12" s="650"/>
      <c r="B12" s="120"/>
      <c r="C12" s="121"/>
      <c r="D12" s="121"/>
      <c r="E12" s="130"/>
      <c r="I12" s="173"/>
      <c r="K12" s="140"/>
    </row>
    <row r="13" spans="1:13">
      <c r="A13" s="650"/>
      <c r="B13" s="120" t="s">
        <v>69</v>
      </c>
      <c r="C13" s="121" t="s">
        <v>24</v>
      </c>
      <c r="D13" s="121"/>
      <c r="E13" s="131">
        <f>'REK STROJNE'!F15</f>
        <v>0</v>
      </c>
      <c r="I13" s="173"/>
      <c r="K13" s="140"/>
      <c r="M13" s="141"/>
    </row>
    <row r="14" spans="1:13">
      <c r="A14" s="651"/>
      <c r="B14" s="90"/>
      <c r="C14" s="91"/>
      <c r="D14" s="92"/>
      <c r="E14" s="132"/>
      <c r="I14" s="173"/>
      <c r="K14" s="140"/>
    </row>
    <row r="15" spans="1:13">
      <c r="A15" s="93"/>
      <c r="B15" s="94"/>
      <c r="C15" s="95"/>
      <c r="D15" s="96"/>
      <c r="I15" s="173"/>
      <c r="K15" s="140"/>
    </row>
    <row r="16" spans="1:13">
      <c r="A16" s="105"/>
      <c r="B16" s="106"/>
      <c r="C16" s="106" t="s">
        <v>2</v>
      </c>
      <c r="D16" s="106"/>
      <c r="E16" s="645">
        <f>SUM(E8:E14)</f>
        <v>0</v>
      </c>
      <c r="F16" s="8"/>
      <c r="I16" s="173"/>
      <c r="K16" s="140"/>
      <c r="M16" s="141"/>
    </row>
    <row r="17" spans="1:13">
      <c r="A17" s="471"/>
      <c r="B17" s="472"/>
      <c r="C17" s="472"/>
      <c r="D17" s="472"/>
      <c r="E17" s="473"/>
      <c r="F17" s="8"/>
      <c r="I17" s="173"/>
      <c r="K17" s="140"/>
      <c r="M17" s="141"/>
    </row>
    <row r="18" spans="1:13">
      <c r="A18" s="471"/>
      <c r="B18" s="472"/>
      <c r="C18" s="472" t="s">
        <v>382</v>
      </c>
      <c r="D18" s="472"/>
      <c r="E18" s="473">
        <f>SUM(E16*0.2)</f>
        <v>0</v>
      </c>
      <c r="F18" s="8"/>
      <c r="I18" s="173"/>
      <c r="K18" s="140"/>
      <c r="M18" s="141"/>
    </row>
    <row r="19" spans="1:13">
      <c r="C19" s="84"/>
      <c r="D19" s="84"/>
      <c r="E19" s="127"/>
      <c r="I19" s="173"/>
      <c r="K19" s="140"/>
    </row>
    <row r="20" spans="1:13">
      <c r="C20" s="84" t="s">
        <v>371</v>
      </c>
      <c r="D20" s="84"/>
      <c r="E20" s="127">
        <f>SUM(E16+E18)</f>
        <v>0</v>
      </c>
      <c r="I20" s="173"/>
      <c r="K20" s="140"/>
    </row>
    <row r="21" spans="1:13">
      <c r="C21" s="84"/>
      <c r="D21" s="84"/>
      <c r="E21" s="127"/>
      <c r="I21" s="173"/>
      <c r="K21" s="140"/>
    </row>
    <row r="22" spans="1:13">
      <c r="C22" s="84" t="s">
        <v>85</v>
      </c>
      <c r="D22" s="84"/>
      <c r="E22" s="127">
        <f>E20*0.22</f>
        <v>0</v>
      </c>
      <c r="I22" s="173"/>
      <c r="K22" s="140"/>
    </row>
    <row r="23" spans="1:13">
      <c r="C23" s="84"/>
      <c r="D23" s="84"/>
      <c r="E23" s="127"/>
      <c r="I23" s="173"/>
      <c r="K23" s="140"/>
    </row>
    <row r="24" spans="1:13">
      <c r="A24" s="134"/>
      <c r="B24" s="134"/>
      <c r="C24" s="135" t="s">
        <v>12</v>
      </c>
      <c r="D24" s="135"/>
      <c r="E24" s="645">
        <f>E22+E20</f>
        <v>0</v>
      </c>
      <c r="I24" s="173"/>
      <c r="K24" s="140"/>
    </row>
    <row r="27" spans="1:13">
      <c r="C27" s="652"/>
      <c r="D27" s="652"/>
      <c r="E27" s="652"/>
    </row>
    <row r="28" spans="1:13">
      <c r="C28" s="652"/>
      <c r="D28" s="652"/>
      <c r="E28" s="652"/>
    </row>
    <row r="29" spans="1:13">
      <c r="C29" s="652"/>
      <c r="D29" s="652"/>
      <c r="E29" s="652"/>
    </row>
    <row r="30" spans="1:13">
      <c r="C30" s="642"/>
      <c r="D30" s="642"/>
      <c r="E30" s="643"/>
    </row>
    <row r="31" spans="1:13">
      <c r="C31" s="642"/>
      <c r="D31" s="644"/>
      <c r="E31" s="643"/>
    </row>
    <row r="32" spans="1:13">
      <c r="C32" s="642"/>
      <c r="D32" s="644"/>
      <c r="E32" s="643"/>
    </row>
    <row r="33" spans="3:5">
      <c r="C33" s="642"/>
      <c r="D33" s="642"/>
      <c r="E33" s="643"/>
    </row>
    <row r="34" spans="3:5">
      <c r="C34" s="642"/>
      <c r="D34" s="644"/>
      <c r="E34" s="643"/>
    </row>
    <row r="35" spans="3:5">
      <c r="C35" s="642"/>
      <c r="D35" s="644"/>
      <c r="E35" s="643"/>
    </row>
    <row r="36" spans="3:5">
      <c r="C36" s="642"/>
      <c r="D36" s="644"/>
      <c r="E36" s="643"/>
    </row>
    <row r="37" spans="3:5">
      <c r="C37" s="642"/>
      <c r="D37" s="642"/>
      <c r="E37" s="643"/>
    </row>
    <row r="38" spans="3:5">
      <c r="C38" s="642"/>
      <c r="D38" s="644"/>
      <c r="E38" s="643"/>
    </row>
    <row r="39" spans="3:5">
      <c r="C39" s="642"/>
      <c r="D39" s="644"/>
      <c r="E39" s="643"/>
    </row>
    <row r="40" spans="3:5">
      <c r="C40" s="642"/>
      <c r="D40" s="642"/>
      <c r="E40" s="643"/>
    </row>
    <row r="41" spans="3:5">
      <c r="C41" s="642"/>
      <c r="D41" s="644"/>
      <c r="E41" s="643"/>
    </row>
    <row r="42" spans="3:5">
      <c r="C42" s="89"/>
      <c r="D42" s="89"/>
      <c r="E42" s="133"/>
    </row>
    <row r="133" spans="1:9" s="3" customFormat="1">
      <c r="A133" s="89"/>
      <c r="B133" s="89"/>
      <c r="C133" s="89"/>
      <c r="D133" s="89"/>
      <c r="E133" s="133"/>
      <c r="F133" s="9"/>
      <c r="G133" s="171"/>
      <c r="H133" s="9"/>
      <c r="I133" s="174"/>
    </row>
  </sheetData>
  <sheetProtection algorithmName="SHA-512" hashValue="zS/IEr31xlPPswb+XgBIMIU/4BqNb/moXNbYM92cV02UT75gVmvru7l7LZSEbZDktKArbb5pBnhfb3bARlBCIA==" saltValue="zgNFseK98gVOJcEiKdIg+Q==" spinCount="100000" sheet="1" objects="1" scenarios="1"/>
  <mergeCells count="3">
    <mergeCell ref="D4:E4"/>
    <mergeCell ref="A8:A14"/>
    <mergeCell ref="C27:E29"/>
  </mergeCells>
  <pageMargins left="0.62992125984251968" right="0.23622047244094491" top="0.62992125984251968" bottom="0.62992125984251968" header="0.31496062992125984" footer="0.31496062992125984"/>
  <pageSetup paperSize="9" fitToHeight="0" orientation="portrait" r:id="rId1"/>
  <headerFooter>
    <oddHeader>&amp;C&amp;"Arial Narrow,Navadno"&amp;10UREDITEV PROSTOROV NA KIDRIČEVI 24B V CELJU</oddHeader>
    <oddFooter>&amp;C&amp;"Arial Narrow,Navadno"&amp;10Stran &amp;P od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59999389629810485"/>
  </sheetPr>
  <dimension ref="A1:F36"/>
  <sheetViews>
    <sheetView zoomScaleNormal="100" zoomScaleSheetLayoutView="100" workbookViewId="0">
      <selection activeCell="N27" sqref="N27"/>
    </sheetView>
  </sheetViews>
  <sheetFormatPr defaultRowHeight="12.75"/>
  <cols>
    <col min="1" max="1" width="4.42578125" style="204" customWidth="1"/>
    <col min="2" max="2" width="42" style="205" customWidth="1"/>
    <col min="3" max="3" width="5.5703125" style="205" customWidth="1"/>
    <col min="4" max="4" width="5.42578125" style="205" customWidth="1"/>
    <col min="5" max="5" width="9.140625" style="205"/>
    <col min="6" max="6" width="15.5703125" style="205" customWidth="1"/>
    <col min="7" max="256" width="9.140625" style="205"/>
    <col min="257" max="257" width="4.42578125" style="205" customWidth="1"/>
    <col min="258" max="258" width="42" style="205" customWidth="1"/>
    <col min="259" max="259" width="5.5703125" style="205" customWidth="1"/>
    <col min="260" max="260" width="5.42578125" style="205" customWidth="1"/>
    <col min="261" max="261" width="9.140625" style="205"/>
    <col min="262" max="262" width="15.5703125" style="205" customWidth="1"/>
    <col min="263" max="512" width="9.140625" style="205"/>
    <col min="513" max="513" width="4.42578125" style="205" customWidth="1"/>
    <col min="514" max="514" width="42" style="205" customWidth="1"/>
    <col min="515" max="515" width="5.5703125" style="205" customWidth="1"/>
    <col min="516" max="516" width="5.42578125" style="205" customWidth="1"/>
    <col min="517" max="517" width="9.140625" style="205"/>
    <col min="518" max="518" width="15.5703125" style="205" customWidth="1"/>
    <col min="519" max="768" width="9.140625" style="205"/>
    <col min="769" max="769" width="4.42578125" style="205" customWidth="1"/>
    <col min="770" max="770" width="42" style="205" customWidth="1"/>
    <col min="771" max="771" width="5.5703125" style="205" customWidth="1"/>
    <col min="772" max="772" width="5.42578125" style="205" customWidth="1"/>
    <col min="773" max="773" width="9.140625" style="205"/>
    <col min="774" max="774" width="15.5703125" style="205" customWidth="1"/>
    <col min="775" max="1024" width="9.140625" style="205"/>
    <col min="1025" max="1025" width="4.42578125" style="205" customWidth="1"/>
    <col min="1026" max="1026" width="42" style="205" customWidth="1"/>
    <col min="1027" max="1027" width="5.5703125" style="205" customWidth="1"/>
    <col min="1028" max="1028" width="5.42578125" style="205" customWidth="1"/>
    <col min="1029" max="1029" width="9.140625" style="205"/>
    <col min="1030" max="1030" width="15.5703125" style="205" customWidth="1"/>
    <col min="1031" max="1280" width="9.140625" style="205"/>
    <col min="1281" max="1281" width="4.42578125" style="205" customWidth="1"/>
    <col min="1282" max="1282" width="42" style="205" customWidth="1"/>
    <col min="1283" max="1283" width="5.5703125" style="205" customWidth="1"/>
    <col min="1284" max="1284" width="5.42578125" style="205" customWidth="1"/>
    <col min="1285" max="1285" width="9.140625" style="205"/>
    <col min="1286" max="1286" width="15.5703125" style="205" customWidth="1"/>
    <col min="1287" max="1536" width="9.140625" style="205"/>
    <col min="1537" max="1537" width="4.42578125" style="205" customWidth="1"/>
    <col min="1538" max="1538" width="42" style="205" customWidth="1"/>
    <col min="1539" max="1539" width="5.5703125" style="205" customWidth="1"/>
    <col min="1540" max="1540" width="5.42578125" style="205" customWidth="1"/>
    <col min="1541" max="1541" width="9.140625" style="205"/>
    <col min="1542" max="1542" width="15.5703125" style="205" customWidth="1"/>
    <col min="1543" max="1792" width="9.140625" style="205"/>
    <col min="1793" max="1793" width="4.42578125" style="205" customWidth="1"/>
    <col min="1794" max="1794" width="42" style="205" customWidth="1"/>
    <col min="1795" max="1795" width="5.5703125" style="205" customWidth="1"/>
    <col min="1796" max="1796" width="5.42578125" style="205" customWidth="1"/>
    <col min="1797" max="1797" width="9.140625" style="205"/>
    <col min="1798" max="1798" width="15.5703125" style="205" customWidth="1"/>
    <col min="1799" max="2048" width="9.140625" style="205"/>
    <col min="2049" max="2049" width="4.42578125" style="205" customWidth="1"/>
    <col min="2050" max="2050" width="42" style="205" customWidth="1"/>
    <col min="2051" max="2051" width="5.5703125" style="205" customWidth="1"/>
    <col min="2052" max="2052" width="5.42578125" style="205" customWidth="1"/>
    <col min="2053" max="2053" width="9.140625" style="205"/>
    <col min="2054" max="2054" width="15.5703125" style="205" customWidth="1"/>
    <col min="2055" max="2304" width="9.140625" style="205"/>
    <col min="2305" max="2305" width="4.42578125" style="205" customWidth="1"/>
    <col min="2306" max="2306" width="42" style="205" customWidth="1"/>
    <col min="2307" max="2307" width="5.5703125" style="205" customWidth="1"/>
    <col min="2308" max="2308" width="5.42578125" style="205" customWidth="1"/>
    <col min="2309" max="2309" width="9.140625" style="205"/>
    <col min="2310" max="2310" width="15.5703125" style="205" customWidth="1"/>
    <col min="2311" max="2560" width="9.140625" style="205"/>
    <col min="2561" max="2561" width="4.42578125" style="205" customWidth="1"/>
    <col min="2562" max="2562" width="42" style="205" customWidth="1"/>
    <col min="2563" max="2563" width="5.5703125" style="205" customWidth="1"/>
    <col min="2564" max="2564" width="5.42578125" style="205" customWidth="1"/>
    <col min="2565" max="2565" width="9.140625" style="205"/>
    <col min="2566" max="2566" width="15.5703125" style="205" customWidth="1"/>
    <col min="2567" max="2816" width="9.140625" style="205"/>
    <col min="2817" max="2817" width="4.42578125" style="205" customWidth="1"/>
    <col min="2818" max="2818" width="42" style="205" customWidth="1"/>
    <col min="2819" max="2819" width="5.5703125" style="205" customWidth="1"/>
    <col min="2820" max="2820" width="5.42578125" style="205" customWidth="1"/>
    <col min="2821" max="2821" width="9.140625" style="205"/>
    <col min="2822" max="2822" width="15.5703125" style="205" customWidth="1"/>
    <col min="2823" max="3072" width="9.140625" style="205"/>
    <col min="3073" max="3073" width="4.42578125" style="205" customWidth="1"/>
    <col min="3074" max="3074" width="42" style="205" customWidth="1"/>
    <col min="3075" max="3075" width="5.5703125" style="205" customWidth="1"/>
    <col min="3076" max="3076" width="5.42578125" style="205" customWidth="1"/>
    <col min="3077" max="3077" width="9.140625" style="205"/>
    <col min="3078" max="3078" width="15.5703125" style="205" customWidth="1"/>
    <col min="3079" max="3328" width="9.140625" style="205"/>
    <col min="3329" max="3329" width="4.42578125" style="205" customWidth="1"/>
    <col min="3330" max="3330" width="42" style="205" customWidth="1"/>
    <col min="3331" max="3331" width="5.5703125" style="205" customWidth="1"/>
    <col min="3332" max="3332" width="5.42578125" style="205" customWidth="1"/>
    <col min="3333" max="3333" width="9.140625" style="205"/>
    <col min="3334" max="3334" width="15.5703125" style="205" customWidth="1"/>
    <col min="3335" max="3584" width="9.140625" style="205"/>
    <col min="3585" max="3585" width="4.42578125" style="205" customWidth="1"/>
    <col min="3586" max="3586" width="42" style="205" customWidth="1"/>
    <col min="3587" max="3587" width="5.5703125" style="205" customWidth="1"/>
    <col min="3588" max="3588" width="5.42578125" style="205" customWidth="1"/>
    <col min="3589" max="3589" width="9.140625" style="205"/>
    <col min="3590" max="3590" width="15.5703125" style="205" customWidth="1"/>
    <col min="3591" max="3840" width="9.140625" style="205"/>
    <col min="3841" max="3841" width="4.42578125" style="205" customWidth="1"/>
    <col min="3842" max="3842" width="42" style="205" customWidth="1"/>
    <col min="3843" max="3843" width="5.5703125" style="205" customWidth="1"/>
    <col min="3844" max="3844" width="5.42578125" style="205" customWidth="1"/>
    <col min="3845" max="3845" width="9.140625" style="205"/>
    <col min="3846" max="3846" width="15.5703125" style="205" customWidth="1"/>
    <col min="3847" max="4096" width="9.140625" style="205"/>
    <col min="4097" max="4097" width="4.42578125" style="205" customWidth="1"/>
    <col min="4098" max="4098" width="42" style="205" customWidth="1"/>
    <col min="4099" max="4099" width="5.5703125" style="205" customWidth="1"/>
    <col min="4100" max="4100" width="5.42578125" style="205" customWidth="1"/>
    <col min="4101" max="4101" width="9.140625" style="205"/>
    <col min="4102" max="4102" width="15.5703125" style="205" customWidth="1"/>
    <col min="4103" max="4352" width="9.140625" style="205"/>
    <col min="4353" max="4353" width="4.42578125" style="205" customWidth="1"/>
    <col min="4354" max="4354" width="42" style="205" customWidth="1"/>
    <col min="4355" max="4355" width="5.5703125" style="205" customWidth="1"/>
    <col min="4356" max="4356" width="5.42578125" style="205" customWidth="1"/>
    <col min="4357" max="4357" width="9.140625" style="205"/>
    <col min="4358" max="4358" width="15.5703125" style="205" customWidth="1"/>
    <col min="4359" max="4608" width="9.140625" style="205"/>
    <col min="4609" max="4609" width="4.42578125" style="205" customWidth="1"/>
    <col min="4610" max="4610" width="42" style="205" customWidth="1"/>
    <col min="4611" max="4611" width="5.5703125" style="205" customWidth="1"/>
    <col min="4612" max="4612" width="5.42578125" style="205" customWidth="1"/>
    <col min="4613" max="4613" width="9.140625" style="205"/>
    <col min="4614" max="4614" width="15.5703125" style="205" customWidth="1"/>
    <col min="4615" max="4864" width="9.140625" style="205"/>
    <col min="4865" max="4865" width="4.42578125" style="205" customWidth="1"/>
    <col min="4866" max="4866" width="42" style="205" customWidth="1"/>
    <col min="4867" max="4867" width="5.5703125" style="205" customWidth="1"/>
    <col min="4868" max="4868" width="5.42578125" style="205" customWidth="1"/>
    <col min="4869" max="4869" width="9.140625" style="205"/>
    <col min="4870" max="4870" width="15.5703125" style="205" customWidth="1"/>
    <col min="4871" max="5120" width="9.140625" style="205"/>
    <col min="5121" max="5121" width="4.42578125" style="205" customWidth="1"/>
    <col min="5122" max="5122" width="42" style="205" customWidth="1"/>
    <col min="5123" max="5123" width="5.5703125" style="205" customWidth="1"/>
    <col min="5124" max="5124" width="5.42578125" style="205" customWidth="1"/>
    <col min="5125" max="5125" width="9.140625" style="205"/>
    <col min="5126" max="5126" width="15.5703125" style="205" customWidth="1"/>
    <col min="5127" max="5376" width="9.140625" style="205"/>
    <col min="5377" max="5377" width="4.42578125" style="205" customWidth="1"/>
    <col min="5378" max="5378" width="42" style="205" customWidth="1"/>
    <col min="5379" max="5379" width="5.5703125" style="205" customWidth="1"/>
    <col min="5380" max="5380" width="5.42578125" style="205" customWidth="1"/>
    <col min="5381" max="5381" width="9.140625" style="205"/>
    <col min="5382" max="5382" width="15.5703125" style="205" customWidth="1"/>
    <col min="5383" max="5632" width="9.140625" style="205"/>
    <col min="5633" max="5633" width="4.42578125" style="205" customWidth="1"/>
    <col min="5634" max="5634" width="42" style="205" customWidth="1"/>
    <col min="5635" max="5635" width="5.5703125" style="205" customWidth="1"/>
    <col min="5636" max="5636" width="5.42578125" style="205" customWidth="1"/>
    <col min="5637" max="5637" width="9.140625" style="205"/>
    <col min="5638" max="5638" width="15.5703125" style="205" customWidth="1"/>
    <col min="5639" max="5888" width="9.140625" style="205"/>
    <col min="5889" max="5889" width="4.42578125" style="205" customWidth="1"/>
    <col min="5890" max="5890" width="42" style="205" customWidth="1"/>
    <col min="5891" max="5891" width="5.5703125" style="205" customWidth="1"/>
    <col min="5892" max="5892" width="5.42578125" style="205" customWidth="1"/>
    <col min="5893" max="5893" width="9.140625" style="205"/>
    <col min="5894" max="5894" width="15.5703125" style="205" customWidth="1"/>
    <col min="5895" max="6144" width="9.140625" style="205"/>
    <col min="6145" max="6145" width="4.42578125" style="205" customWidth="1"/>
    <col min="6146" max="6146" width="42" style="205" customWidth="1"/>
    <col min="6147" max="6147" width="5.5703125" style="205" customWidth="1"/>
    <col min="6148" max="6148" width="5.42578125" style="205" customWidth="1"/>
    <col min="6149" max="6149" width="9.140625" style="205"/>
    <col min="6150" max="6150" width="15.5703125" style="205" customWidth="1"/>
    <col min="6151" max="6400" width="9.140625" style="205"/>
    <col min="6401" max="6401" width="4.42578125" style="205" customWidth="1"/>
    <col min="6402" max="6402" width="42" style="205" customWidth="1"/>
    <col min="6403" max="6403" width="5.5703125" style="205" customWidth="1"/>
    <col min="6404" max="6404" width="5.42578125" style="205" customWidth="1"/>
    <col min="6405" max="6405" width="9.140625" style="205"/>
    <col min="6406" max="6406" width="15.5703125" style="205" customWidth="1"/>
    <col min="6407" max="6656" width="9.140625" style="205"/>
    <col min="6657" max="6657" width="4.42578125" style="205" customWidth="1"/>
    <col min="6658" max="6658" width="42" style="205" customWidth="1"/>
    <col min="6659" max="6659" width="5.5703125" style="205" customWidth="1"/>
    <col min="6660" max="6660" width="5.42578125" style="205" customWidth="1"/>
    <col min="6661" max="6661" width="9.140625" style="205"/>
    <col min="6662" max="6662" width="15.5703125" style="205" customWidth="1"/>
    <col min="6663" max="6912" width="9.140625" style="205"/>
    <col min="6913" max="6913" width="4.42578125" style="205" customWidth="1"/>
    <col min="6914" max="6914" width="42" style="205" customWidth="1"/>
    <col min="6915" max="6915" width="5.5703125" style="205" customWidth="1"/>
    <col min="6916" max="6916" width="5.42578125" style="205" customWidth="1"/>
    <col min="6917" max="6917" width="9.140625" style="205"/>
    <col min="6918" max="6918" width="15.5703125" style="205" customWidth="1"/>
    <col min="6919" max="7168" width="9.140625" style="205"/>
    <col min="7169" max="7169" width="4.42578125" style="205" customWidth="1"/>
    <col min="7170" max="7170" width="42" style="205" customWidth="1"/>
    <col min="7171" max="7171" width="5.5703125" style="205" customWidth="1"/>
    <col min="7172" max="7172" width="5.42578125" style="205" customWidth="1"/>
    <col min="7173" max="7173" width="9.140625" style="205"/>
    <col min="7174" max="7174" width="15.5703125" style="205" customWidth="1"/>
    <col min="7175" max="7424" width="9.140625" style="205"/>
    <col min="7425" max="7425" width="4.42578125" style="205" customWidth="1"/>
    <col min="7426" max="7426" width="42" style="205" customWidth="1"/>
    <col min="7427" max="7427" width="5.5703125" style="205" customWidth="1"/>
    <col min="7428" max="7428" width="5.42578125" style="205" customWidth="1"/>
    <col min="7429" max="7429" width="9.140625" style="205"/>
    <col min="7430" max="7430" width="15.5703125" style="205" customWidth="1"/>
    <col min="7431" max="7680" width="9.140625" style="205"/>
    <col min="7681" max="7681" width="4.42578125" style="205" customWidth="1"/>
    <col min="7682" max="7682" width="42" style="205" customWidth="1"/>
    <col min="7683" max="7683" width="5.5703125" style="205" customWidth="1"/>
    <col min="7684" max="7684" width="5.42578125" style="205" customWidth="1"/>
    <col min="7685" max="7685" width="9.140625" style="205"/>
    <col min="7686" max="7686" width="15.5703125" style="205" customWidth="1"/>
    <col min="7687" max="7936" width="9.140625" style="205"/>
    <col min="7937" max="7937" width="4.42578125" style="205" customWidth="1"/>
    <col min="7938" max="7938" width="42" style="205" customWidth="1"/>
    <col min="7939" max="7939" width="5.5703125" style="205" customWidth="1"/>
    <col min="7940" max="7940" width="5.42578125" style="205" customWidth="1"/>
    <col min="7941" max="7941" width="9.140625" style="205"/>
    <col min="7942" max="7942" width="15.5703125" style="205" customWidth="1"/>
    <col min="7943" max="8192" width="9.140625" style="205"/>
    <col min="8193" max="8193" width="4.42578125" style="205" customWidth="1"/>
    <col min="8194" max="8194" width="42" style="205" customWidth="1"/>
    <col min="8195" max="8195" width="5.5703125" style="205" customWidth="1"/>
    <col min="8196" max="8196" width="5.42578125" style="205" customWidth="1"/>
    <col min="8197" max="8197" width="9.140625" style="205"/>
    <col min="8198" max="8198" width="15.5703125" style="205" customWidth="1"/>
    <col min="8199" max="8448" width="9.140625" style="205"/>
    <col min="8449" max="8449" width="4.42578125" style="205" customWidth="1"/>
    <col min="8450" max="8450" width="42" style="205" customWidth="1"/>
    <col min="8451" max="8451" width="5.5703125" style="205" customWidth="1"/>
    <col min="8452" max="8452" width="5.42578125" style="205" customWidth="1"/>
    <col min="8453" max="8453" width="9.140625" style="205"/>
    <col min="8454" max="8454" width="15.5703125" style="205" customWidth="1"/>
    <col min="8455" max="8704" width="9.140625" style="205"/>
    <col min="8705" max="8705" width="4.42578125" style="205" customWidth="1"/>
    <col min="8706" max="8706" width="42" style="205" customWidth="1"/>
    <col min="8707" max="8707" width="5.5703125" style="205" customWidth="1"/>
    <col min="8708" max="8708" width="5.42578125" style="205" customWidth="1"/>
    <col min="8709" max="8709" width="9.140625" style="205"/>
    <col min="8710" max="8710" width="15.5703125" style="205" customWidth="1"/>
    <col min="8711" max="8960" width="9.140625" style="205"/>
    <col min="8961" max="8961" width="4.42578125" style="205" customWidth="1"/>
    <col min="8962" max="8962" width="42" style="205" customWidth="1"/>
    <col min="8963" max="8963" width="5.5703125" style="205" customWidth="1"/>
    <col min="8964" max="8964" width="5.42578125" style="205" customWidth="1"/>
    <col min="8965" max="8965" width="9.140625" style="205"/>
    <col min="8966" max="8966" width="15.5703125" style="205" customWidth="1"/>
    <col min="8967" max="9216" width="9.140625" style="205"/>
    <col min="9217" max="9217" width="4.42578125" style="205" customWidth="1"/>
    <col min="9218" max="9218" width="42" style="205" customWidth="1"/>
    <col min="9219" max="9219" width="5.5703125" style="205" customWidth="1"/>
    <col min="9220" max="9220" width="5.42578125" style="205" customWidth="1"/>
    <col min="9221" max="9221" width="9.140625" style="205"/>
    <col min="9222" max="9222" width="15.5703125" style="205" customWidth="1"/>
    <col min="9223" max="9472" width="9.140625" style="205"/>
    <col min="9473" max="9473" width="4.42578125" style="205" customWidth="1"/>
    <col min="9474" max="9474" width="42" style="205" customWidth="1"/>
    <col min="9475" max="9475" width="5.5703125" style="205" customWidth="1"/>
    <col min="9476" max="9476" width="5.42578125" style="205" customWidth="1"/>
    <col min="9477" max="9477" width="9.140625" style="205"/>
    <col min="9478" max="9478" width="15.5703125" style="205" customWidth="1"/>
    <col min="9479" max="9728" width="9.140625" style="205"/>
    <col min="9729" max="9729" width="4.42578125" style="205" customWidth="1"/>
    <col min="9730" max="9730" width="42" style="205" customWidth="1"/>
    <col min="9731" max="9731" width="5.5703125" style="205" customWidth="1"/>
    <col min="9732" max="9732" width="5.42578125" style="205" customWidth="1"/>
    <col min="9733" max="9733" width="9.140625" style="205"/>
    <col min="9734" max="9734" width="15.5703125" style="205" customWidth="1"/>
    <col min="9735" max="9984" width="9.140625" style="205"/>
    <col min="9985" max="9985" width="4.42578125" style="205" customWidth="1"/>
    <col min="9986" max="9986" width="42" style="205" customWidth="1"/>
    <col min="9987" max="9987" width="5.5703125" style="205" customWidth="1"/>
    <col min="9988" max="9988" width="5.42578125" style="205" customWidth="1"/>
    <col min="9989" max="9989" width="9.140625" style="205"/>
    <col min="9990" max="9990" width="15.5703125" style="205" customWidth="1"/>
    <col min="9991" max="10240" width="9.140625" style="205"/>
    <col min="10241" max="10241" width="4.42578125" style="205" customWidth="1"/>
    <col min="10242" max="10242" width="42" style="205" customWidth="1"/>
    <col min="10243" max="10243" width="5.5703125" style="205" customWidth="1"/>
    <col min="10244" max="10244" width="5.42578125" style="205" customWidth="1"/>
    <col min="10245" max="10245" width="9.140625" style="205"/>
    <col min="10246" max="10246" width="15.5703125" style="205" customWidth="1"/>
    <col min="10247" max="10496" width="9.140625" style="205"/>
    <col min="10497" max="10497" width="4.42578125" style="205" customWidth="1"/>
    <col min="10498" max="10498" width="42" style="205" customWidth="1"/>
    <col min="10499" max="10499" width="5.5703125" style="205" customWidth="1"/>
    <col min="10500" max="10500" width="5.42578125" style="205" customWidth="1"/>
    <col min="10501" max="10501" width="9.140625" style="205"/>
    <col min="10502" max="10502" width="15.5703125" style="205" customWidth="1"/>
    <col min="10503" max="10752" width="9.140625" style="205"/>
    <col min="10753" max="10753" width="4.42578125" style="205" customWidth="1"/>
    <col min="10754" max="10754" width="42" style="205" customWidth="1"/>
    <col min="10755" max="10755" width="5.5703125" style="205" customWidth="1"/>
    <col min="10756" max="10756" width="5.42578125" style="205" customWidth="1"/>
    <col min="10757" max="10757" width="9.140625" style="205"/>
    <col min="10758" max="10758" width="15.5703125" style="205" customWidth="1"/>
    <col min="10759" max="11008" width="9.140625" style="205"/>
    <col min="11009" max="11009" width="4.42578125" style="205" customWidth="1"/>
    <col min="11010" max="11010" width="42" style="205" customWidth="1"/>
    <col min="11011" max="11011" width="5.5703125" style="205" customWidth="1"/>
    <col min="11012" max="11012" width="5.42578125" style="205" customWidth="1"/>
    <col min="11013" max="11013" width="9.140625" style="205"/>
    <col min="11014" max="11014" width="15.5703125" style="205" customWidth="1"/>
    <col min="11015" max="11264" width="9.140625" style="205"/>
    <col min="11265" max="11265" width="4.42578125" style="205" customWidth="1"/>
    <col min="11266" max="11266" width="42" style="205" customWidth="1"/>
    <col min="11267" max="11267" width="5.5703125" style="205" customWidth="1"/>
    <col min="11268" max="11268" width="5.42578125" style="205" customWidth="1"/>
    <col min="11269" max="11269" width="9.140625" style="205"/>
    <col min="11270" max="11270" width="15.5703125" style="205" customWidth="1"/>
    <col min="11271" max="11520" width="9.140625" style="205"/>
    <col min="11521" max="11521" width="4.42578125" style="205" customWidth="1"/>
    <col min="11522" max="11522" width="42" style="205" customWidth="1"/>
    <col min="11523" max="11523" width="5.5703125" style="205" customWidth="1"/>
    <col min="11524" max="11524" width="5.42578125" style="205" customWidth="1"/>
    <col min="11525" max="11525" width="9.140625" style="205"/>
    <col min="11526" max="11526" width="15.5703125" style="205" customWidth="1"/>
    <col min="11527" max="11776" width="9.140625" style="205"/>
    <col min="11777" max="11777" width="4.42578125" style="205" customWidth="1"/>
    <col min="11778" max="11778" width="42" style="205" customWidth="1"/>
    <col min="11779" max="11779" width="5.5703125" style="205" customWidth="1"/>
    <col min="11780" max="11780" width="5.42578125" style="205" customWidth="1"/>
    <col min="11781" max="11781" width="9.140625" style="205"/>
    <col min="11782" max="11782" width="15.5703125" style="205" customWidth="1"/>
    <col min="11783" max="12032" width="9.140625" style="205"/>
    <col min="12033" max="12033" width="4.42578125" style="205" customWidth="1"/>
    <col min="12034" max="12034" width="42" style="205" customWidth="1"/>
    <col min="12035" max="12035" width="5.5703125" style="205" customWidth="1"/>
    <col min="12036" max="12036" width="5.42578125" style="205" customWidth="1"/>
    <col min="12037" max="12037" width="9.140625" style="205"/>
    <col min="12038" max="12038" width="15.5703125" style="205" customWidth="1"/>
    <col min="12039" max="12288" width="9.140625" style="205"/>
    <col min="12289" max="12289" width="4.42578125" style="205" customWidth="1"/>
    <col min="12290" max="12290" width="42" style="205" customWidth="1"/>
    <col min="12291" max="12291" width="5.5703125" style="205" customWidth="1"/>
    <col min="12292" max="12292" width="5.42578125" style="205" customWidth="1"/>
    <col min="12293" max="12293" width="9.140625" style="205"/>
    <col min="12294" max="12294" width="15.5703125" style="205" customWidth="1"/>
    <col min="12295" max="12544" width="9.140625" style="205"/>
    <col min="12545" max="12545" width="4.42578125" style="205" customWidth="1"/>
    <col min="12546" max="12546" width="42" style="205" customWidth="1"/>
    <col min="12547" max="12547" width="5.5703125" style="205" customWidth="1"/>
    <col min="12548" max="12548" width="5.42578125" style="205" customWidth="1"/>
    <col min="12549" max="12549" width="9.140625" style="205"/>
    <col min="12550" max="12550" width="15.5703125" style="205" customWidth="1"/>
    <col min="12551" max="12800" width="9.140625" style="205"/>
    <col min="12801" max="12801" width="4.42578125" style="205" customWidth="1"/>
    <col min="12802" max="12802" width="42" style="205" customWidth="1"/>
    <col min="12803" max="12803" width="5.5703125" style="205" customWidth="1"/>
    <col min="12804" max="12804" width="5.42578125" style="205" customWidth="1"/>
    <col min="12805" max="12805" width="9.140625" style="205"/>
    <col min="12806" max="12806" width="15.5703125" style="205" customWidth="1"/>
    <col min="12807" max="13056" width="9.140625" style="205"/>
    <col min="13057" max="13057" width="4.42578125" style="205" customWidth="1"/>
    <col min="13058" max="13058" width="42" style="205" customWidth="1"/>
    <col min="13059" max="13059" width="5.5703125" style="205" customWidth="1"/>
    <col min="13060" max="13060" width="5.42578125" style="205" customWidth="1"/>
    <col min="13061" max="13061" width="9.140625" style="205"/>
    <col min="13062" max="13062" width="15.5703125" style="205" customWidth="1"/>
    <col min="13063" max="13312" width="9.140625" style="205"/>
    <col min="13313" max="13313" width="4.42578125" style="205" customWidth="1"/>
    <col min="13314" max="13314" width="42" style="205" customWidth="1"/>
    <col min="13315" max="13315" width="5.5703125" style="205" customWidth="1"/>
    <col min="13316" max="13316" width="5.42578125" style="205" customWidth="1"/>
    <col min="13317" max="13317" width="9.140625" style="205"/>
    <col min="13318" max="13318" width="15.5703125" style="205" customWidth="1"/>
    <col min="13319" max="13568" width="9.140625" style="205"/>
    <col min="13569" max="13569" width="4.42578125" style="205" customWidth="1"/>
    <col min="13570" max="13570" width="42" style="205" customWidth="1"/>
    <col min="13571" max="13571" width="5.5703125" style="205" customWidth="1"/>
    <col min="13572" max="13572" width="5.42578125" style="205" customWidth="1"/>
    <col min="13573" max="13573" width="9.140625" style="205"/>
    <col min="13574" max="13574" width="15.5703125" style="205" customWidth="1"/>
    <col min="13575" max="13824" width="9.140625" style="205"/>
    <col min="13825" max="13825" width="4.42578125" style="205" customWidth="1"/>
    <col min="13826" max="13826" width="42" style="205" customWidth="1"/>
    <col min="13827" max="13827" width="5.5703125" style="205" customWidth="1"/>
    <col min="13828" max="13828" width="5.42578125" style="205" customWidth="1"/>
    <col min="13829" max="13829" width="9.140625" style="205"/>
    <col min="13830" max="13830" width="15.5703125" style="205" customWidth="1"/>
    <col min="13831" max="14080" width="9.140625" style="205"/>
    <col min="14081" max="14081" width="4.42578125" style="205" customWidth="1"/>
    <col min="14082" max="14082" width="42" style="205" customWidth="1"/>
    <col min="14083" max="14083" width="5.5703125" style="205" customWidth="1"/>
    <col min="14084" max="14084" width="5.42578125" style="205" customWidth="1"/>
    <col min="14085" max="14085" width="9.140625" style="205"/>
    <col min="14086" max="14086" width="15.5703125" style="205" customWidth="1"/>
    <col min="14087" max="14336" width="9.140625" style="205"/>
    <col min="14337" max="14337" width="4.42578125" style="205" customWidth="1"/>
    <col min="14338" max="14338" width="42" style="205" customWidth="1"/>
    <col min="14339" max="14339" width="5.5703125" style="205" customWidth="1"/>
    <col min="14340" max="14340" width="5.42578125" style="205" customWidth="1"/>
    <col min="14341" max="14341" width="9.140625" style="205"/>
    <col min="14342" max="14342" width="15.5703125" style="205" customWidth="1"/>
    <col min="14343" max="14592" width="9.140625" style="205"/>
    <col min="14593" max="14593" width="4.42578125" style="205" customWidth="1"/>
    <col min="14594" max="14594" width="42" style="205" customWidth="1"/>
    <col min="14595" max="14595" width="5.5703125" style="205" customWidth="1"/>
    <col min="14596" max="14596" width="5.42578125" style="205" customWidth="1"/>
    <col min="14597" max="14597" width="9.140625" style="205"/>
    <col min="14598" max="14598" width="15.5703125" style="205" customWidth="1"/>
    <col min="14599" max="14848" width="9.140625" style="205"/>
    <col min="14849" max="14849" width="4.42578125" style="205" customWidth="1"/>
    <col min="14850" max="14850" width="42" style="205" customWidth="1"/>
    <col min="14851" max="14851" width="5.5703125" style="205" customWidth="1"/>
    <col min="14852" max="14852" width="5.42578125" style="205" customWidth="1"/>
    <col min="14853" max="14853" width="9.140625" style="205"/>
    <col min="14854" max="14854" width="15.5703125" style="205" customWidth="1"/>
    <col min="14855" max="15104" width="9.140625" style="205"/>
    <col min="15105" max="15105" width="4.42578125" style="205" customWidth="1"/>
    <col min="15106" max="15106" width="42" style="205" customWidth="1"/>
    <col min="15107" max="15107" width="5.5703125" style="205" customWidth="1"/>
    <col min="15108" max="15108" width="5.42578125" style="205" customWidth="1"/>
    <col min="15109" max="15109" width="9.140625" style="205"/>
    <col min="15110" max="15110" width="15.5703125" style="205" customWidth="1"/>
    <col min="15111" max="15360" width="9.140625" style="205"/>
    <col min="15361" max="15361" width="4.42578125" style="205" customWidth="1"/>
    <col min="15362" max="15362" width="42" style="205" customWidth="1"/>
    <col min="15363" max="15363" width="5.5703125" style="205" customWidth="1"/>
    <col min="15364" max="15364" width="5.42578125" style="205" customWidth="1"/>
    <col min="15365" max="15365" width="9.140625" style="205"/>
    <col min="15366" max="15366" width="15.5703125" style="205" customWidth="1"/>
    <col min="15367" max="15616" width="9.140625" style="205"/>
    <col min="15617" max="15617" width="4.42578125" style="205" customWidth="1"/>
    <col min="15618" max="15618" width="42" style="205" customWidth="1"/>
    <col min="15619" max="15619" width="5.5703125" style="205" customWidth="1"/>
    <col min="15620" max="15620" width="5.42578125" style="205" customWidth="1"/>
    <col min="15621" max="15621" width="9.140625" style="205"/>
    <col min="15622" max="15622" width="15.5703125" style="205" customWidth="1"/>
    <col min="15623" max="15872" width="9.140625" style="205"/>
    <col min="15873" max="15873" width="4.42578125" style="205" customWidth="1"/>
    <col min="15874" max="15874" width="42" style="205" customWidth="1"/>
    <col min="15875" max="15875" width="5.5703125" style="205" customWidth="1"/>
    <col min="15876" max="15876" width="5.42578125" style="205" customWidth="1"/>
    <col min="15877" max="15877" width="9.140625" style="205"/>
    <col min="15878" max="15878" width="15.5703125" style="205" customWidth="1"/>
    <col min="15879" max="16128" width="9.140625" style="205"/>
    <col min="16129" max="16129" width="4.42578125" style="205" customWidth="1"/>
    <col min="16130" max="16130" width="42" style="205" customWidth="1"/>
    <col min="16131" max="16131" width="5.5703125" style="205" customWidth="1"/>
    <col min="16132" max="16132" width="5.42578125" style="205" customWidth="1"/>
    <col min="16133" max="16133" width="9.140625" style="205"/>
    <col min="16134" max="16134" width="15.5703125" style="205" customWidth="1"/>
    <col min="16135" max="16384" width="9.140625" style="205"/>
  </cols>
  <sheetData>
    <row r="1" spans="1:6" s="180" customFormat="1">
      <c r="A1" s="207" t="s">
        <v>93</v>
      </c>
      <c r="B1" s="208" t="s">
        <v>94</v>
      </c>
      <c r="C1" s="209" t="s">
        <v>95</v>
      </c>
      <c r="D1" s="209" t="s">
        <v>96</v>
      </c>
      <c r="E1" s="210"/>
      <c r="F1" s="211" t="s">
        <v>98</v>
      </c>
    </row>
    <row r="2" spans="1:6" s="186" customFormat="1">
      <c r="A2" s="212"/>
      <c r="B2" s="213"/>
      <c r="C2" s="214"/>
      <c r="D2" s="214"/>
      <c r="E2" s="215"/>
      <c r="F2" s="216" t="s">
        <v>99</v>
      </c>
    </row>
    <row r="3" spans="1:6" s="186" customFormat="1">
      <c r="A3" s="187"/>
      <c r="B3" s="188"/>
      <c r="C3" s="189"/>
      <c r="D3" s="189"/>
      <c r="E3" s="190"/>
      <c r="F3" s="190"/>
    </row>
    <row r="4" spans="1:6" s="186" customFormat="1">
      <c r="A4" s="187"/>
      <c r="B4" s="188"/>
      <c r="C4" s="189"/>
      <c r="D4" s="189"/>
      <c r="E4" s="190"/>
      <c r="F4" s="190"/>
    </row>
    <row r="5" spans="1:6" s="186" customFormat="1" ht="15.75">
      <c r="A5" s="191"/>
      <c r="B5" s="199" t="s">
        <v>130</v>
      </c>
      <c r="C5" s="217"/>
      <c r="D5" s="218"/>
      <c r="E5" s="190"/>
      <c r="F5" s="190"/>
    </row>
    <row r="6" spans="1:6" s="186" customFormat="1">
      <c r="A6" s="187"/>
      <c r="B6" s="195"/>
      <c r="C6" s="189"/>
      <c r="D6" s="189"/>
      <c r="E6" s="190"/>
      <c r="F6" s="190"/>
    </row>
    <row r="7" spans="1:6" s="186" customFormat="1">
      <c r="A7" s="219">
        <v>1</v>
      </c>
      <c r="B7" s="220" t="str">
        <f>'OGREVANJE  '!B5</f>
        <v>VZDRŽEVALNA DELA</v>
      </c>
      <c r="C7" s="220"/>
      <c r="D7" s="220"/>
      <c r="E7" s="220"/>
      <c r="F7" s="197">
        <f>'OGREVANJE  '!F44</f>
        <v>0</v>
      </c>
    </row>
    <row r="8" spans="1:6" s="186" customFormat="1">
      <c r="A8" s="219"/>
      <c r="B8" s="220"/>
      <c r="C8" s="220"/>
      <c r="D8" s="220"/>
      <c r="E8" s="220"/>
      <c r="F8" s="197"/>
    </row>
    <row r="9" spans="1:6" s="186" customFormat="1">
      <c r="A9" s="219">
        <v>2</v>
      </c>
      <c r="B9" s="220" t="str">
        <f>'OGREVANJE  '!B46</f>
        <v>OGREVANJE, HLAJENJE IN RAZVOD</v>
      </c>
      <c r="C9" s="220"/>
      <c r="D9" s="220"/>
      <c r="E9" s="220"/>
      <c r="F9" s="197">
        <f>'OGREVANJE  '!F105</f>
        <v>0</v>
      </c>
    </row>
    <row r="10" spans="1:6" s="186" customFormat="1">
      <c r="A10" s="219"/>
      <c r="B10" s="220"/>
      <c r="C10" s="220"/>
      <c r="D10" s="220"/>
      <c r="E10" s="220"/>
      <c r="F10" s="197"/>
    </row>
    <row r="11" spans="1:6" s="186" customFormat="1">
      <c r="A11" s="219">
        <v>3</v>
      </c>
      <c r="B11" s="220" t="str">
        <f>'OGREVANJE  '!B106</f>
        <v>SPLOŠNO</v>
      </c>
      <c r="C11" s="220"/>
      <c r="D11" s="220"/>
      <c r="E11" s="220"/>
      <c r="F11" s="197">
        <f>'OGREVANJE  '!F117</f>
        <v>0</v>
      </c>
    </row>
    <row r="12" spans="1:6" s="186" customFormat="1">
      <c r="A12" s="219"/>
      <c r="B12" s="196"/>
      <c r="C12" s="221"/>
      <c r="D12" s="221"/>
      <c r="E12" s="222"/>
      <c r="F12" s="197"/>
    </row>
    <row r="13" spans="1:6" s="203" customFormat="1" ht="15.75">
      <c r="A13" s="198"/>
      <c r="B13" s="199" t="s">
        <v>131</v>
      </c>
      <c r="C13" s="200"/>
      <c r="D13" s="200"/>
      <c r="E13" s="201"/>
      <c r="F13" s="202">
        <f>SUM(F7:F11)</f>
        <v>0</v>
      </c>
    </row>
    <row r="14" spans="1:6" s="180" customFormat="1">
      <c r="A14" s="204"/>
      <c r="B14" s="205"/>
      <c r="C14" s="205"/>
      <c r="D14" s="205"/>
      <c r="E14" s="205"/>
      <c r="F14" s="205"/>
    </row>
    <row r="15" spans="1:6" s="180" customFormat="1">
      <c r="A15" s="204"/>
      <c r="B15" s="205"/>
      <c r="C15" s="205"/>
      <c r="D15" s="205"/>
      <c r="E15" s="205"/>
      <c r="F15" s="205"/>
    </row>
    <row r="16" spans="1:6" s="180" customFormat="1">
      <c r="A16" s="204"/>
      <c r="B16" s="205"/>
      <c r="C16" s="205"/>
      <c r="D16" s="205"/>
      <c r="E16" s="205"/>
      <c r="F16" s="205"/>
    </row>
    <row r="17" spans="1:6" s="180" customFormat="1">
      <c r="A17" s="204"/>
      <c r="B17" s="205"/>
      <c r="C17" s="205"/>
      <c r="D17" s="205"/>
      <c r="E17" s="205"/>
      <c r="F17" s="205"/>
    </row>
    <row r="18" spans="1:6" s="180" customFormat="1">
      <c r="A18" s="204"/>
      <c r="B18" s="205"/>
      <c r="C18" s="205"/>
      <c r="D18" s="205"/>
      <c r="E18" s="205"/>
      <c r="F18" s="205"/>
    </row>
    <row r="19" spans="1:6" s="180" customFormat="1">
      <c r="A19" s="204"/>
      <c r="B19" s="205"/>
      <c r="C19" s="205"/>
      <c r="D19" s="205"/>
      <c r="E19" s="205"/>
      <c r="F19" s="205"/>
    </row>
    <row r="20" spans="1:6" s="180" customFormat="1">
      <c r="A20" s="204"/>
      <c r="B20" s="205"/>
      <c r="C20" s="205"/>
      <c r="D20" s="205"/>
      <c r="E20" s="205"/>
      <c r="F20" s="205"/>
    </row>
    <row r="21" spans="1:6" s="180" customFormat="1">
      <c r="A21" s="204"/>
      <c r="B21" s="205"/>
      <c r="C21" s="205"/>
      <c r="D21" s="205"/>
      <c r="E21" s="205"/>
      <c r="F21" s="205"/>
    </row>
    <row r="22" spans="1:6" s="180" customFormat="1">
      <c r="A22" s="204"/>
      <c r="B22" s="205"/>
      <c r="C22" s="205"/>
      <c r="D22" s="205"/>
      <c r="E22" s="205"/>
      <c r="F22" s="205"/>
    </row>
    <row r="23" spans="1:6" s="180" customFormat="1">
      <c r="A23" s="204"/>
      <c r="B23" s="205"/>
      <c r="C23" s="205"/>
      <c r="D23" s="205"/>
      <c r="E23" s="205"/>
      <c r="F23" s="205"/>
    </row>
    <row r="24" spans="1:6" s="180" customFormat="1">
      <c r="A24" s="204"/>
      <c r="B24" s="205"/>
      <c r="C24" s="205"/>
      <c r="D24" s="205"/>
      <c r="E24" s="205"/>
      <c r="F24" s="205"/>
    </row>
    <row r="25" spans="1:6" s="180" customFormat="1">
      <c r="A25" s="204"/>
      <c r="B25" s="205"/>
      <c r="C25" s="205"/>
      <c r="D25" s="205"/>
      <c r="E25" s="205"/>
      <c r="F25" s="205"/>
    </row>
    <row r="26" spans="1:6" s="180" customFormat="1">
      <c r="A26" s="204"/>
      <c r="B26" s="205"/>
      <c r="C26" s="205"/>
      <c r="D26" s="205"/>
      <c r="E26" s="205"/>
      <c r="F26" s="205"/>
    </row>
    <row r="27" spans="1:6" s="180" customFormat="1">
      <c r="A27" s="204"/>
      <c r="B27" s="205"/>
      <c r="C27" s="205"/>
      <c r="D27" s="205"/>
      <c r="E27" s="205"/>
      <c r="F27" s="205"/>
    </row>
    <row r="28" spans="1:6" s="180" customFormat="1">
      <c r="A28" s="204"/>
      <c r="B28" s="205"/>
      <c r="C28" s="205"/>
      <c r="D28" s="205"/>
      <c r="E28" s="205"/>
      <c r="F28" s="205"/>
    </row>
    <row r="29" spans="1:6" s="180" customFormat="1">
      <c r="A29" s="204"/>
      <c r="B29" s="205"/>
      <c r="C29" s="205"/>
      <c r="D29" s="205"/>
      <c r="E29" s="205"/>
      <c r="F29" s="205"/>
    </row>
    <row r="30" spans="1:6" s="180" customFormat="1">
      <c r="A30" s="204"/>
      <c r="B30" s="205"/>
      <c r="C30" s="205"/>
      <c r="D30" s="205"/>
      <c r="E30" s="205"/>
      <c r="F30" s="205"/>
    </row>
    <row r="31" spans="1:6" s="180" customFormat="1">
      <c r="A31" s="204"/>
      <c r="B31" s="205"/>
      <c r="C31" s="205"/>
      <c r="D31" s="205"/>
      <c r="E31" s="205"/>
      <c r="F31" s="205"/>
    </row>
    <row r="32" spans="1:6" s="180" customFormat="1">
      <c r="A32" s="204"/>
      <c r="B32" s="205"/>
      <c r="C32" s="205"/>
      <c r="D32" s="205"/>
      <c r="E32" s="205"/>
      <c r="F32" s="205"/>
    </row>
    <row r="33" spans="1:6" s="180" customFormat="1">
      <c r="A33" s="204"/>
      <c r="B33" s="205"/>
      <c r="C33" s="205"/>
      <c r="D33" s="205"/>
      <c r="E33" s="205"/>
      <c r="F33" s="205"/>
    </row>
    <row r="34" spans="1:6" s="180" customFormat="1">
      <c r="A34" s="204"/>
      <c r="B34" s="205"/>
      <c r="C34" s="205"/>
      <c r="D34" s="205"/>
      <c r="E34" s="205"/>
      <c r="F34" s="205"/>
    </row>
    <row r="35" spans="1:6" s="180" customFormat="1">
      <c r="A35" s="204"/>
      <c r="B35" s="205"/>
      <c r="C35" s="205"/>
      <c r="D35" s="205"/>
      <c r="E35" s="205"/>
      <c r="F35" s="205"/>
    </row>
    <row r="36" spans="1:6" s="180" customFormat="1">
      <c r="A36" s="204"/>
      <c r="B36" s="205"/>
      <c r="C36" s="205"/>
      <c r="D36" s="205"/>
      <c r="E36" s="205"/>
      <c r="F36" s="205"/>
    </row>
  </sheetData>
  <sheetProtection algorithmName="SHA-512" hashValue="aPEJWgqCDxdJcupJ9eL0+i/pLkT1jZwIjP6HQlYhNt/KrE0+ADS4auqxDPTuuLKR5A5YtKVzxo+bvyndZ60tLw==" saltValue="BrVNIha7oT05YwPiSS+AjQ==" spinCount="100000" sheet="1" objects="1" scenarios="1"/>
  <pageMargins left="0.98402777777777783" right="0.98402777777777783" top="0.98402777777777783" bottom="0.98402777777777783" header="0.51180555555555562" footer="0.51180555555555562"/>
  <pageSetup paperSize="9" scale="96" orientation="portrait" useFirstPageNumber="1"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59999389629810485"/>
  </sheetPr>
  <dimension ref="A1:K305"/>
  <sheetViews>
    <sheetView topLeftCell="A106" zoomScale="110" zoomScaleNormal="110" zoomScaleSheetLayoutView="100" workbookViewId="0">
      <selection activeCell="I15" sqref="I15"/>
    </sheetView>
  </sheetViews>
  <sheetFormatPr defaultRowHeight="12.75"/>
  <cols>
    <col min="1" max="1" width="4.42578125" style="230" customWidth="1"/>
    <col min="2" max="2" width="44" style="340" customWidth="1"/>
    <col min="3" max="3" width="9.140625" style="286" customWidth="1"/>
    <col min="4" max="4" width="5.7109375" style="302" customWidth="1"/>
    <col min="5" max="5" width="11.28515625" style="520" customWidth="1"/>
    <col min="6" max="6" width="12.28515625" style="205" customWidth="1"/>
    <col min="7" max="7" width="17.28515625" style="256" customWidth="1"/>
    <col min="8" max="8" width="15.5703125" style="256" customWidth="1"/>
    <col min="9" max="9" width="17.28515625" style="256" customWidth="1"/>
    <col min="10" max="10" width="12.5703125" style="205" customWidth="1"/>
    <col min="11" max="256" width="9.140625" style="205"/>
    <col min="257" max="257" width="4.42578125" style="205" customWidth="1"/>
    <col min="258" max="258" width="44" style="205" customWidth="1"/>
    <col min="259" max="259" width="9.140625" style="205" customWidth="1"/>
    <col min="260" max="260" width="5.7109375" style="205" customWidth="1"/>
    <col min="261" max="261" width="11.28515625" style="205" customWidth="1"/>
    <col min="262" max="262" width="12.28515625" style="205" customWidth="1"/>
    <col min="263" max="263" width="17.28515625" style="205" customWidth="1"/>
    <col min="264" max="264" width="15.5703125" style="205" customWidth="1"/>
    <col min="265" max="265" width="17.28515625" style="205" customWidth="1"/>
    <col min="266" max="266" width="12.5703125" style="205" customWidth="1"/>
    <col min="267" max="512" width="9.140625" style="205"/>
    <col min="513" max="513" width="4.42578125" style="205" customWidth="1"/>
    <col min="514" max="514" width="44" style="205" customWidth="1"/>
    <col min="515" max="515" width="9.140625" style="205" customWidth="1"/>
    <col min="516" max="516" width="5.7109375" style="205" customWidth="1"/>
    <col min="517" max="517" width="11.28515625" style="205" customWidth="1"/>
    <col min="518" max="518" width="12.28515625" style="205" customWidth="1"/>
    <col min="519" max="519" width="17.28515625" style="205" customWidth="1"/>
    <col min="520" max="520" width="15.5703125" style="205" customWidth="1"/>
    <col min="521" max="521" width="17.28515625" style="205" customWidth="1"/>
    <col min="522" max="522" width="12.5703125" style="205" customWidth="1"/>
    <col min="523" max="768" width="9.140625" style="205"/>
    <col min="769" max="769" width="4.42578125" style="205" customWidth="1"/>
    <col min="770" max="770" width="44" style="205" customWidth="1"/>
    <col min="771" max="771" width="9.140625" style="205" customWidth="1"/>
    <col min="772" max="772" width="5.7109375" style="205" customWidth="1"/>
    <col min="773" max="773" width="11.28515625" style="205" customWidth="1"/>
    <col min="774" max="774" width="12.28515625" style="205" customWidth="1"/>
    <col min="775" max="775" width="17.28515625" style="205" customWidth="1"/>
    <col min="776" max="776" width="15.5703125" style="205" customWidth="1"/>
    <col min="777" max="777" width="17.28515625" style="205" customWidth="1"/>
    <col min="778" max="778" width="12.5703125" style="205" customWidth="1"/>
    <col min="779" max="1024" width="9.140625" style="205"/>
    <col min="1025" max="1025" width="4.42578125" style="205" customWidth="1"/>
    <col min="1026" max="1026" width="44" style="205" customWidth="1"/>
    <col min="1027" max="1027" width="9.140625" style="205" customWidth="1"/>
    <col min="1028" max="1028" width="5.7109375" style="205" customWidth="1"/>
    <col min="1029" max="1029" width="11.28515625" style="205" customWidth="1"/>
    <col min="1030" max="1030" width="12.28515625" style="205" customWidth="1"/>
    <col min="1031" max="1031" width="17.28515625" style="205" customWidth="1"/>
    <col min="1032" max="1032" width="15.5703125" style="205" customWidth="1"/>
    <col min="1033" max="1033" width="17.28515625" style="205" customWidth="1"/>
    <col min="1034" max="1034" width="12.5703125" style="205" customWidth="1"/>
    <col min="1035" max="1280" width="9.140625" style="205"/>
    <col min="1281" max="1281" width="4.42578125" style="205" customWidth="1"/>
    <col min="1282" max="1282" width="44" style="205" customWidth="1"/>
    <col min="1283" max="1283" width="9.140625" style="205" customWidth="1"/>
    <col min="1284" max="1284" width="5.7109375" style="205" customWidth="1"/>
    <col min="1285" max="1285" width="11.28515625" style="205" customWidth="1"/>
    <col min="1286" max="1286" width="12.28515625" style="205" customWidth="1"/>
    <col min="1287" max="1287" width="17.28515625" style="205" customWidth="1"/>
    <col min="1288" max="1288" width="15.5703125" style="205" customWidth="1"/>
    <col min="1289" max="1289" width="17.28515625" style="205" customWidth="1"/>
    <col min="1290" max="1290" width="12.5703125" style="205" customWidth="1"/>
    <col min="1291" max="1536" width="9.140625" style="205"/>
    <col min="1537" max="1537" width="4.42578125" style="205" customWidth="1"/>
    <col min="1538" max="1538" width="44" style="205" customWidth="1"/>
    <col min="1539" max="1539" width="9.140625" style="205" customWidth="1"/>
    <col min="1540" max="1540" width="5.7109375" style="205" customWidth="1"/>
    <col min="1541" max="1541" width="11.28515625" style="205" customWidth="1"/>
    <col min="1542" max="1542" width="12.28515625" style="205" customWidth="1"/>
    <col min="1543" max="1543" width="17.28515625" style="205" customWidth="1"/>
    <col min="1544" max="1544" width="15.5703125" style="205" customWidth="1"/>
    <col min="1545" max="1545" width="17.28515625" style="205" customWidth="1"/>
    <col min="1546" max="1546" width="12.5703125" style="205" customWidth="1"/>
    <col min="1547" max="1792" width="9.140625" style="205"/>
    <col min="1793" max="1793" width="4.42578125" style="205" customWidth="1"/>
    <col min="1794" max="1794" width="44" style="205" customWidth="1"/>
    <col min="1795" max="1795" width="9.140625" style="205" customWidth="1"/>
    <col min="1796" max="1796" width="5.7109375" style="205" customWidth="1"/>
    <col min="1797" max="1797" width="11.28515625" style="205" customWidth="1"/>
    <col min="1798" max="1798" width="12.28515625" style="205" customWidth="1"/>
    <col min="1799" max="1799" width="17.28515625" style="205" customWidth="1"/>
    <col min="1800" max="1800" width="15.5703125" style="205" customWidth="1"/>
    <col min="1801" max="1801" width="17.28515625" style="205" customWidth="1"/>
    <col min="1802" max="1802" width="12.5703125" style="205" customWidth="1"/>
    <col min="1803" max="2048" width="9.140625" style="205"/>
    <col min="2049" max="2049" width="4.42578125" style="205" customWidth="1"/>
    <col min="2050" max="2050" width="44" style="205" customWidth="1"/>
    <col min="2051" max="2051" width="9.140625" style="205" customWidth="1"/>
    <col min="2052" max="2052" width="5.7109375" style="205" customWidth="1"/>
    <col min="2053" max="2053" width="11.28515625" style="205" customWidth="1"/>
    <col min="2054" max="2054" width="12.28515625" style="205" customWidth="1"/>
    <col min="2055" max="2055" width="17.28515625" style="205" customWidth="1"/>
    <col min="2056" max="2056" width="15.5703125" style="205" customWidth="1"/>
    <col min="2057" max="2057" width="17.28515625" style="205" customWidth="1"/>
    <col min="2058" max="2058" width="12.5703125" style="205" customWidth="1"/>
    <col min="2059" max="2304" width="9.140625" style="205"/>
    <col min="2305" max="2305" width="4.42578125" style="205" customWidth="1"/>
    <col min="2306" max="2306" width="44" style="205" customWidth="1"/>
    <col min="2307" max="2307" width="9.140625" style="205" customWidth="1"/>
    <col min="2308" max="2308" width="5.7109375" style="205" customWidth="1"/>
    <col min="2309" max="2309" width="11.28515625" style="205" customWidth="1"/>
    <col min="2310" max="2310" width="12.28515625" style="205" customWidth="1"/>
    <col min="2311" max="2311" width="17.28515625" style="205" customWidth="1"/>
    <col min="2312" max="2312" width="15.5703125" style="205" customWidth="1"/>
    <col min="2313" max="2313" width="17.28515625" style="205" customWidth="1"/>
    <col min="2314" max="2314" width="12.5703125" style="205" customWidth="1"/>
    <col min="2315" max="2560" width="9.140625" style="205"/>
    <col min="2561" max="2561" width="4.42578125" style="205" customWidth="1"/>
    <col min="2562" max="2562" width="44" style="205" customWidth="1"/>
    <col min="2563" max="2563" width="9.140625" style="205" customWidth="1"/>
    <col min="2564" max="2564" width="5.7109375" style="205" customWidth="1"/>
    <col min="2565" max="2565" width="11.28515625" style="205" customWidth="1"/>
    <col min="2566" max="2566" width="12.28515625" style="205" customWidth="1"/>
    <col min="2567" max="2567" width="17.28515625" style="205" customWidth="1"/>
    <col min="2568" max="2568" width="15.5703125" style="205" customWidth="1"/>
    <col min="2569" max="2569" width="17.28515625" style="205" customWidth="1"/>
    <col min="2570" max="2570" width="12.5703125" style="205" customWidth="1"/>
    <col min="2571" max="2816" width="9.140625" style="205"/>
    <col min="2817" max="2817" width="4.42578125" style="205" customWidth="1"/>
    <col min="2818" max="2818" width="44" style="205" customWidth="1"/>
    <col min="2819" max="2819" width="9.140625" style="205" customWidth="1"/>
    <col min="2820" max="2820" width="5.7109375" style="205" customWidth="1"/>
    <col min="2821" max="2821" width="11.28515625" style="205" customWidth="1"/>
    <col min="2822" max="2822" width="12.28515625" style="205" customWidth="1"/>
    <col min="2823" max="2823" width="17.28515625" style="205" customWidth="1"/>
    <col min="2824" max="2824" width="15.5703125" style="205" customWidth="1"/>
    <col min="2825" max="2825" width="17.28515625" style="205" customWidth="1"/>
    <col min="2826" max="2826" width="12.5703125" style="205" customWidth="1"/>
    <col min="2827" max="3072" width="9.140625" style="205"/>
    <col min="3073" max="3073" width="4.42578125" style="205" customWidth="1"/>
    <col min="3074" max="3074" width="44" style="205" customWidth="1"/>
    <col min="3075" max="3075" width="9.140625" style="205" customWidth="1"/>
    <col min="3076" max="3076" width="5.7109375" style="205" customWidth="1"/>
    <col min="3077" max="3077" width="11.28515625" style="205" customWidth="1"/>
    <col min="3078" max="3078" width="12.28515625" style="205" customWidth="1"/>
    <col min="3079" max="3079" width="17.28515625" style="205" customWidth="1"/>
    <col min="3080" max="3080" width="15.5703125" style="205" customWidth="1"/>
    <col min="3081" max="3081" width="17.28515625" style="205" customWidth="1"/>
    <col min="3082" max="3082" width="12.5703125" style="205" customWidth="1"/>
    <col min="3083" max="3328" width="9.140625" style="205"/>
    <col min="3329" max="3329" width="4.42578125" style="205" customWidth="1"/>
    <col min="3330" max="3330" width="44" style="205" customWidth="1"/>
    <col min="3331" max="3331" width="9.140625" style="205" customWidth="1"/>
    <col min="3332" max="3332" width="5.7109375" style="205" customWidth="1"/>
    <col min="3333" max="3333" width="11.28515625" style="205" customWidth="1"/>
    <col min="3334" max="3334" width="12.28515625" style="205" customWidth="1"/>
    <col min="3335" max="3335" width="17.28515625" style="205" customWidth="1"/>
    <col min="3336" max="3336" width="15.5703125" style="205" customWidth="1"/>
    <col min="3337" max="3337" width="17.28515625" style="205" customWidth="1"/>
    <col min="3338" max="3338" width="12.5703125" style="205" customWidth="1"/>
    <col min="3339" max="3584" width="9.140625" style="205"/>
    <col min="3585" max="3585" width="4.42578125" style="205" customWidth="1"/>
    <col min="3586" max="3586" width="44" style="205" customWidth="1"/>
    <col min="3587" max="3587" width="9.140625" style="205" customWidth="1"/>
    <col min="3588" max="3588" width="5.7109375" style="205" customWidth="1"/>
    <col min="3589" max="3589" width="11.28515625" style="205" customWidth="1"/>
    <col min="3590" max="3590" width="12.28515625" style="205" customWidth="1"/>
    <col min="3591" max="3591" width="17.28515625" style="205" customWidth="1"/>
    <col min="3592" max="3592" width="15.5703125" style="205" customWidth="1"/>
    <col min="3593" max="3593" width="17.28515625" style="205" customWidth="1"/>
    <col min="3594" max="3594" width="12.5703125" style="205" customWidth="1"/>
    <col min="3595" max="3840" width="9.140625" style="205"/>
    <col min="3841" max="3841" width="4.42578125" style="205" customWidth="1"/>
    <col min="3842" max="3842" width="44" style="205" customWidth="1"/>
    <col min="3843" max="3843" width="9.140625" style="205" customWidth="1"/>
    <col min="3844" max="3844" width="5.7109375" style="205" customWidth="1"/>
    <col min="3845" max="3845" width="11.28515625" style="205" customWidth="1"/>
    <col min="3846" max="3846" width="12.28515625" style="205" customWidth="1"/>
    <col min="3847" max="3847" width="17.28515625" style="205" customWidth="1"/>
    <col min="3848" max="3848" width="15.5703125" style="205" customWidth="1"/>
    <col min="3849" max="3849" width="17.28515625" style="205" customWidth="1"/>
    <col min="3850" max="3850" width="12.5703125" style="205" customWidth="1"/>
    <col min="3851" max="4096" width="9.140625" style="205"/>
    <col min="4097" max="4097" width="4.42578125" style="205" customWidth="1"/>
    <col min="4098" max="4098" width="44" style="205" customWidth="1"/>
    <col min="4099" max="4099" width="9.140625" style="205" customWidth="1"/>
    <col min="4100" max="4100" width="5.7109375" style="205" customWidth="1"/>
    <col min="4101" max="4101" width="11.28515625" style="205" customWidth="1"/>
    <col min="4102" max="4102" width="12.28515625" style="205" customWidth="1"/>
    <col min="4103" max="4103" width="17.28515625" style="205" customWidth="1"/>
    <col min="4104" max="4104" width="15.5703125" style="205" customWidth="1"/>
    <col min="4105" max="4105" width="17.28515625" style="205" customWidth="1"/>
    <col min="4106" max="4106" width="12.5703125" style="205" customWidth="1"/>
    <col min="4107" max="4352" width="9.140625" style="205"/>
    <col min="4353" max="4353" width="4.42578125" style="205" customWidth="1"/>
    <col min="4354" max="4354" width="44" style="205" customWidth="1"/>
    <col min="4355" max="4355" width="9.140625" style="205" customWidth="1"/>
    <col min="4356" max="4356" width="5.7109375" style="205" customWidth="1"/>
    <col min="4357" max="4357" width="11.28515625" style="205" customWidth="1"/>
    <col min="4358" max="4358" width="12.28515625" style="205" customWidth="1"/>
    <col min="4359" max="4359" width="17.28515625" style="205" customWidth="1"/>
    <col min="4360" max="4360" width="15.5703125" style="205" customWidth="1"/>
    <col min="4361" max="4361" width="17.28515625" style="205" customWidth="1"/>
    <col min="4362" max="4362" width="12.5703125" style="205" customWidth="1"/>
    <col min="4363" max="4608" width="9.140625" style="205"/>
    <col min="4609" max="4609" width="4.42578125" style="205" customWidth="1"/>
    <col min="4610" max="4610" width="44" style="205" customWidth="1"/>
    <col min="4611" max="4611" width="9.140625" style="205" customWidth="1"/>
    <col min="4612" max="4612" width="5.7109375" style="205" customWidth="1"/>
    <col min="4613" max="4613" width="11.28515625" style="205" customWidth="1"/>
    <col min="4614" max="4614" width="12.28515625" style="205" customWidth="1"/>
    <col min="4615" max="4615" width="17.28515625" style="205" customWidth="1"/>
    <col min="4616" max="4616" width="15.5703125" style="205" customWidth="1"/>
    <col min="4617" max="4617" width="17.28515625" style="205" customWidth="1"/>
    <col min="4618" max="4618" width="12.5703125" style="205" customWidth="1"/>
    <col min="4619" max="4864" width="9.140625" style="205"/>
    <col min="4865" max="4865" width="4.42578125" style="205" customWidth="1"/>
    <col min="4866" max="4866" width="44" style="205" customWidth="1"/>
    <col min="4867" max="4867" width="9.140625" style="205" customWidth="1"/>
    <col min="4868" max="4868" width="5.7109375" style="205" customWidth="1"/>
    <col min="4869" max="4869" width="11.28515625" style="205" customWidth="1"/>
    <col min="4870" max="4870" width="12.28515625" style="205" customWidth="1"/>
    <col min="4871" max="4871" width="17.28515625" style="205" customWidth="1"/>
    <col min="4872" max="4872" width="15.5703125" style="205" customWidth="1"/>
    <col min="4873" max="4873" width="17.28515625" style="205" customWidth="1"/>
    <col min="4874" max="4874" width="12.5703125" style="205" customWidth="1"/>
    <col min="4875" max="5120" width="9.140625" style="205"/>
    <col min="5121" max="5121" width="4.42578125" style="205" customWidth="1"/>
    <col min="5122" max="5122" width="44" style="205" customWidth="1"/>
    <col min="5123" max="5123" width="9.140625" style="205" customWidth="1"/>
    <col min="5124" max="5124" width="5.7109375" style="205" customWidth="1"/>
    <col min="5125" max="5125" width="11.28515625" style="205" customWidth="1"/>
    <col min="5126" max="5126" width="12.28515625" style="205" customWidth="1"/>
    <col min="5127" max="5127" width="17.28515625" style="205" customWidth="1"/>
    <col min="5128" max="5128" width="15.5703125" style="205" customWidth="1"/>
    <col min="5129" max="5129" width="17.28515625" style="205" customWidth="1"/>
    <col min="5130" max="5130" width="12.5703125" style="205" customWidth="1"/>
    <col min="5131" max="5376" width="9.140625" style="205"/>
    <col min="5377" max="5377" width="4.42578125" style="205" customWidth="1"/>
    <col min="5378" max="5378" width="44" style="205" customWidth="1"/>
    <col min="5379" max="5379" width="9.140625" style="205" customWidth="1"/>
    <col min="5380" max="5380" width="5.7109375" style="205" customWidth="1"/>
    <col min="5381" max="5381" width="11.28515625" style="205" customWidth="1"/>
    <col min="5382" max="5382" width="12.28515625" style="205" customWidth="1"/>
    <col min="5383" max="5383" width="17.28515625" style="205" customWidth="1"/>
    <col min="5384" max="5384" width="15.5703125" style="205" customWidth="1"/>
    <col min="5385" max="5385" width="17.28515625" style="205" customWidth="1"/>
    <col min="5386" max="5386" width="12.5703125" style="205" customWidth="1"/>
    <col min="5387" max="5632" width="9.140625" style="205"/>
    <col min="5633" max="5633" width="4.42578125" style="205" customWidth="1"/>
    <col min="5634" max="5634" width="44" style="205" customWidth="1"/>
    <col min="5635" max="5635" width="9.140625" style="205" customWidth="1"/>
    <col min="5636" max="5636" width="5.7109375" style="205" customWidth="1"/>
    <col min="5637" max="5637" width="11.28515625" style="205" customWidth="1"/>
    <col min="5638" max="5638" width="12.28515625" style="205" customWidth="1"/>
    <col min="5639" max="5639" width="17.28515625" style="205" customWidth="1"/>
    <col min="5640" max="5640" width="15.5703125" style="205" customWidth="1"/>
    <col min="5641" max="5641" width="17.28515625" style="205" customWidth="1"/>
    <col min="5642" max="5642" width="12.5703125" style="205" customWidth="1"/>
    <col min="5643" max="5888" width="9.140625" style="205"/>
    <col min="5889" max="5889" width="4.42578125" style="205" customWidth="1"/>
    <col min="5890" max="5890" width="44" style="205" customWidth="1"/>
    <col min="5891" max="5891" width="9.140625" style="205" customWidth="1"/>
    <col min="5892" max="5892" width="5.7109375" style="205" customWidth="1"/>
    <col min="5893" max="5893" width="11.28515625" style="205" customWidth="1"/>
    <col min="5894" max="5894" width="12.28515625" style="205" customWidth="1"/>
    <col min="5895" max="5895" width="17.28515625" style="205" customWidth="1"/>
    <col min="5896" max="5896" width="15.5703125" style="205" customWidth="1"/>
    <col min="5897" max="5897" width="17.28515625" style="205" customWidth="1"/>
    <col min="5898" max="5898" width="12.5703125" style="205" customWidth="1"/>
    <col min="5899" max="6144" width="9.140625" style="205"/>
    <col min="6145" max="6145" width="4.42578125" style="205" customWidth="1"/>
    <col min="6146" max="6146" width="44" style="205" customWidth="1"/>
    <col min="6147" max="6147" width="9.140625" style="205" customWidth="1"/>
    <col min="6148" max="6148" width="5.7109375" style="205" customWidth="1"/>
    <col min="6149" max="6149" width="11.28515625" style="205" customWidth="1"/>
    <col min="6150" max="6150" width="12.28515625" style="205" customWidth="1"/>
    <col min="6151" max="6151" width="17.28515625" style="205" customWidth="1"/>
    <col min="6152" max="6152" width="15.5703125" style="205" customWidth="1"/>
    <col min="6153" max="6153" width="17.28515625" style="205" customWidth="1"/>
    <col min="6154" max="6154" width="12.5703125" style="205" customWidth="1"/>
    <col min="6155" max="6400" width="9.140625" style="205"/>
    <col min="6401" max="6401" width="4.42578125" style="205" customWidth="1"/>
    <col min="6402" max="6402" width="44" style="205" customWidth="1"/>
    <col min="6403" max="6403" width="9.140625" style="205" customWidth="1"/>
    <col min="6404" max="6404" width="5.7109375" style="205" customWidth="1"/>
    <col min="6405" max="6405" width="11.28515625" style="205" customWidth="1"/>
    <col min="6406" max="6406" width="12.28515625" style="205" customWidth="1"/>
    <col min="6407" max="6407" width="17.28515625" style="205" customWidth="1"/>
    <col min="6408" max="6408" width="15.5703125" style="205" customWidth="1"/>
    <col min="6409" max="6409" width="17.28515625" style="205" customWidth="1"/>
    <col min="6410" max="6410" width="12.5703125" style="205" customWidth="1"/>
    <col min="6411" max="6656" width="9.140625" style="205"/>
    <col min="6657" max="6657" width="4.42578125" style="205" customWidth="1"/>
    <col min="6658" max="6658" width="44" style="205" customWidth="1"/>
    <col min="6659" max="6659" width="9.140625" style="205" customWidth="1"/>
    <col min="6660" max="6660" width="5.7109375" style="205" customWidth="1"/>
    <col min="6661" max="6661" width="11.28515625" style="205" customWidth="1"/>
    <col min="6662" max="6662" width="12.28515625" style="205" customWidth="1"/>
    <col min="6663" max="6663" width="17.28515625" style="205" customWidth="1"/>
    <col min="6664" max="6664" width="15.5703125" style="205" customWidth="1"/>
    <col min="6665" max="6665" width="17.28515625" style="205" customWidth="1"/>
    <col min="6666" max="6666" width="12.5703125" style="205" customWidth="1"/>
    <col min="6667" max="6912" width="9.140625" style="205"/>
    <col min="6913" max="6913" width="4.42578125" style="205" customWidth="1"/>
    <col min="6914" max="6914" width="44" style="205" customWidth="1"/>
    <col min="6915" max="6915" width="9.140625" style="205" customWidth="1"/>
    <col min="6916" max="6916" width="5.7109375" style="205" customWidth="1"/>
    <col min="6917" max="6917" width="11.28515625" style="205" customWidth="1"/>
    <col min="6918" max="6918" width="12.28515625" style="205" customWidth="1"/>
    <col min="6919" max="6919" width="17.28515625" style="205" customWidth="1"/>
    <col min="6920" max="6920" width="15.5703125" style="205" customWidth="1"/>
    <col min="6921" max="6921" width="17.28515625" style="205" customWidth="1"/>
    <col min="6922" max="6922" width="12.5703125" style="205" customWidth="1"/>
    <col min="6923" max="7168" width="9.140625" style="205"/>
    <col min="7169" max="7169" width="4.42578125" style="205" customWidth="1"/>
    <col min="7170" max="7170" width="44" style="205" customWidth="1"/>
    <col min="7171" max="7171" width="9.140625" style="205" customWidth="1"/>
    <col min="7172" max="7172" width="5.7109375" style="205" customWidth="1"/>
    <col min="7173" max="7173" width="11.28515625" style="205" customWidth="1"/>
    <col min="7174" max="7174" width="12.28515625" style="205" customWidth="1"/>
    <col min="7175" max="7175" width="17.28515625" style="205" customWidth="1"/>
    <col min="7176" max="7176" width="15.5703125" style="205" customWidth="1"/>
    <col min="7177" max="7177" width="17.28515625" style="205" customWidth="1"/>
    <col min="7178" max="7178" width="12.5703125" style="205" customWidth="1"/>
    <col min="7179" max="7424" width="9.140625" style="205"/>
    <col min="7425" max="7425" width="4.42578125" style="205" customWidth="1"/>
    <col min="7426" max="7426" width="44" style="205" customWidth="1"/>
    <col min="7427" max="7427" width="9.140625" style="205" customWidth="1"/>
    <col min="7428" max="7428" width="5.7109375" style="205" customWidth="1"/>
    <col min="7429" max="7429" width="11.28515625" style="205" customWidth="1"/>
    <col min="7430" max="7430" width="12.28515625" style="205" customWidth="1"/>
    <col min="7431" max="7431" width="17.28515625" style="205" customWidth="1"/>
    <col min="7432" max="7432" width="15.5703125" style="205" customWidth="1"/>
    <col min="7433" max="7433" width="17.28515625" style="205" customWidth="1"/>
    <col min="7434" max="7434" width="12.5703125" style="205" customWidth="1"/>
    <col min="7435" max="7680" width="9.140625" style="205"/>
    <col min="7681" max="7681" width="4.42578125" style="205" customWidth="1"/>
    <col min="7682" max="7682" width="44" style="205" customWidth="1"/>
    <col min="7683" max="7683" width="9.140625" style="205" customWidth="1"/>
    <col min="7684" max="7684" width="5.7109375" style="205" customWidth="1"/>
    <col min="7685" max="7685" width="11.28515625" style="205" customWidth="1"/>
    <col min="7686" max="7686" width="12.28515625" style="205" customWidth="1"/>
    <col min="7687" max="7687" width="17.28515625" style="205" customWidth="1"/>
    <col min="7688" max="7688" width="15.5703125" style="205" customWidth="1"/>
    <col min="7689" max="7689" width="17.28515625" style="205" customWidth="1"/>
    <col min="7690" max="7690" width="12.5703125" style="205" customWidth="1"/>
    <col min="7691" max="7936" width="9.140625" style="205"/>
    <col min="7937" max="7937" width="4.42578125" style="205" customWidth="1"/>
    <col min="7938" max="7938" width="44" style="205" customWidth="1"/>
    <col min="7939" max="7939" width="9.140625" style="205" customWidth="1"/>
    <col min="7940" max="7940" width="5.7109375" style="205" customWidth="1"/>
    <col min="7941" max="7941" width="11.28515625" style="205" customWidth="1"/>
    <col min="7942" max="7942" width="12.28515625" style="205" customWidth="1"/>
    <col min="7943" max="7943" width="17.28515625" style="205" customWidth="1"/>
    <col min="7944" max="7944" width="15.5703125" style="205" customWidth="1"/>
    <col min="7945" max="7945" width="17.28515625" style="205" customWidth="1"/>
    <col min="7946" max="7946" width="12.5703125" style="205" customWidth="1"/>
    <col min="7947" max="8192" width="9.140625" style="205"/>
    <col min="8193" max="8193" width="4.42578125" style="205" customWidth="1"/>
    <col min="8194" max="8194" width="44" style="205" customWidth="1"/>
    <col min="8195" max="8195" width="9.140625" style="205" customWidth="1"/>
    <col min="8196" max="8196" width="5.7109375" style="205" customWidth="1"/>
    <col min="8197" max="8197" width="11.28515625" style="205" customWidth="1"/>
    <col min="8198" max="8198" width="12.28515625" style="205" customWidth="1"/>
    <col min="8199" max="8199" width="17.28515625" style="205" customWidth="1"/>
    <col min="8200" max="8200" width="15.5703125" style="205" customWidth="1"/>
    <col min="8201" max="8201" width="17.28515625" style="205" customWidth="1"/>
    <col min="8202" max="8202" width="12.5703125" style="205" customWidth="1"/>
    <col min="8203" max="8448" width="9.140625" style="205"/>
    <col min="8449" max="8449" width="4.42578125" style="205" customWidth="1"/>
    <col min="8450" max="8450" width="44" style="205" customWidth="1"/>
    <col min="8451" max="8451" width="9.140625" style="205" customWidth="1"/>
    <col min="8452" max="8452" width="5.7109375" style="205" customWidth="1"/>
    <col min="8453" max="8453" width="11.28515625" style="205" customWidth="1"/>
    <col min="8454" max="8454" width="12.28515625" style="205" customWidth="1"/>
    <col min="8455" max="8455" width="17.28515625" style="205" customWidth="1"/>
    <col min="8456" max="8456" width="15.5703125" style="205" customWidth="1"/>
    <col min="8457" max="8457" width="17.28515625" style="205" customWidth="1"/>
    <col min="8458" max="8458" width="12.5703125" style="205" customWidth="1"/>
    <col min="8459" max="8704" width="9.140625" style="205"/>
    <col min="8705" max="8705" width="4.42578125" style="205" customWidth="1"/>
    <col min="8706" max="8706" width="44" style="205" customWidth="1"/>
    <col min="8707" max="8707" width="9.140625" style="205" customWidth="1"/>
    <col min="8708" max="8708" width="5.7109375" style="205" customWidth="1"/>
    <col min="8709" max="8709" width="11.28515625" style="205" customWidth="1"/>
    <col min="8710" max="8710" width="12.28515625" style="205" customWidth="1"/>
    <col min="8711" max="8711" width="17.28515625" style="205" customWidth="1"/>
    <col min="8712" max="8712" width="15.5703125" style="205" customWidth="1"/>
    <col min="8713" max="8713" width="17.28515625" style="205" customWidth="1"/>
    <col min="8714" max="8714" width="12.5703125" style="205" customWidth="1"/>
    <col min="8715" max="8960" width="9.140625" style="205"/>
    <col min="8961" max="8961" width="4.42578125" style="205" customWidth="1"/>
    <col min="8962" max="8962" width="44" style="205" customWidth="1"/>
    <col min="8963" max="8963" width="9.140625" style="205" customWidth="1"/>
    <col min="8964" max="8964" width="5.7109375" style="205" customWidth="1"/>
    <col min="8965" max="8965" width="11.28515625" style="205" customWidth="1"/>
    <col min="8966" max="8966" width="12.28515625" style="205" customWidth="1"/>
    <col min="8967" max="8967" width="17.28515625" style="205" customWidth="1"/>
    <col min="8968" max="8968" width="15.5703125" style="205" customWidth="1"/>
    <col min="8969" max="8969" width="17.28515625" style="205" customWidth="1"/>
    <col min="8970" max="8970" width="12.5703125" style="205" customWidth="1"/>
    <col min="8971" max="9216" width="9.140625" style="205"/>
    <col min="9217" max="9217" width="4.42578125" style="205" customWidth="1"/>
    <col min="9218" max="9218" width="44" style="205" customWidth="1"/>
    <col min="9219" max="9219" width="9.140625" style="205" customWidth="1"/>
    <col min="9220" max="9220" width="5.7109375" style="205" customWidth="1"/>
    <col min="9221" max="9221" width="11.28515625" style="205" customWidth="1"/>
    <col min="9222" max="9222" width="12.28515625" style="205" customWidth="1"/>
    <col min="9223" max="9223" width="17.28515625" style="205" customWidth="1"/>
    <col min="9224" max="9224" width="15.5703125" style="205" customWidth="1"/>
    <col min="9225" max="9225" width="17.28515625" style="205" customWidth="1"/>
    <col min="9226" max="9226" width="12.5703125" style="205" customWidth="1"/>
    <col min="9227" max="9472" width="9.140625" style="205"/>
    <col min="9473" max="9473" width="4.42578125" style="205" customWidth="1"/>
    <col min="9474" max="9474" width="44" style="205" customWidth="1"/>
    <col min="9475" max="9475" width="9.140625" style="205" customWidth="1"/>
    <col min="9476" max="9476" width="5.7109375" style="205" customWidth="1"/>
    <col min="9477" max="9477" width="11.28515625" style="205" customWidth="1"/>
    <col min="9478" max="9478" width="12.28515625" style="205" customWidth="1"/>
    <col min="9479" max="9479" width="17.28515625" style="205" customWidth="1"/>
    <col min="9480" max="9480" width="15.5703125" style="205" customWidth="1"/>
    <col min="9481" max="9481" width="17.28515625" style="205" customWidth="1"/>
    <col min="9482" max="9482" width="12.5703125" style="205" customWidth="1"/>
    <col min="9483" max="9728" width="9.140625" style="205"/>
    <col min="9729" max="9729" width="4.42578125" style="205" customWidth="1"/>
    <col min="9730" max="9730" width="44" style="205" customWidth="1"/>
    <col min="9731" max="9731" width="9.140625" style="205" customWidth="1"/>
    <col min="9732" max="9732" width="5.7109375" style="205" customWidth="1"/>
    <col min="9733" max="9733" width="11.28515625" style="205" customWidth="1"/>
    <col min="9734" max="9734" width="12.28515625" style="205" customWidth="1"/>
    <col min="9735" max="9735" width="17.28515625" style="205" customWidth="1"/>
    <col min="9736" max="9736" width="15.5703125" style="205" customWidth="1"/>
    <col min="9737" max="9737" width="17.28515625" style="205" customWidth="1"/>
    <col min="9738" max="9738" width="12.5703125" style="205" customWidth="1"/>
    <col min="9739" max="9984" width="9.140625" style="205"/>
    <col min="9985" max="9985" width="4.42578125" style="205" customWidth="1"/>
    <col min="9986" max="9986" width="44" style="205" customWidth="1"/>
    <col min="9987" max="9987" width="9.140625" style="205" customWidth="1"/>
    <col min="9988" max="9988" width="5.7109375" style="205" customWidth="1"/>
    <col min="9989" max="9989" width="11.28515625" style="205" customWidth="1"/>
    <col min="9990" max="9990" width="12.28515625" style="205" customWidth="1"/>
    <col min="9991" max="9991" width="17.28515625" style="205" customWidth="1"/>
    <col min="9992" max="9992" width="15.5703125" style="205" customWidth="1"/>
    <col min="9993" max="9993" width="17.28515625" style="205" customWidth="1"/>
    <col min="9994" max="9994" width="12.5703125" style="205" customWidth="1"/>
    <col min="9995" max="10240" width="9.140625" style="205"/>
    <col min="10241" max="10241" width="4.42578125" style="205" customWidth="1"/>
    <col min="10242" max="10242" width="44" style="205" customWidth="1"/>
    <col min="10243" max="10243" width="9.140625" style="205" customWidth="1"/>
    <col min="10244" max="10244" width="5.7109375" style="205" customWidth="1"/>
    <col min="10245" max="10245" width="11.28515625" style="205" customWidth="1"/>
    <col min="10246" max="10246" width="12.28515625" style="205" customWidth="1"/>
    <col min="10247" max="10247" width="17.28515625" style="205" customWidth="1"/>
    <col min="10248" max="10248" width="15.5703125" style="205" customWidth="1"/>
    <col min="10249" max="10249" width="17.28515625" style="205" customWidth="1"/>
    <col min="10250" max="10250" width="12.5703125" style="205" customWidth="1"/>
    <col min="10251" max="10496" width="9.140625" style="205"/>
    <col min="10497" max="10497" width="4.42578125" style="205" customWidth="1"/>
    <col min="10498" max="10498" width="44" style="205" customWidth="1"/>
    <col min="10499" max="10499" width="9.140625" style="205" customWidth="1"/>
    <col min="10500" max="10500" width="5.7109375" style="205" customWidth="1"/>
    <col min="10501" max="10501" width="11.28515625" style="205" customWidth="1"/>
    <col min="10502" max="10502" width="12.28515625" style="205" customWidth="1"/>
    <col min="10503" max="10503" width="17.28515625" style="205" customWidth="1"/>
    <col min="10504" max="10504" width="15.5703125" style="205" customWidth="1"/>
    <col min="10505" max="10505" width="17.28515625" style="205" customWidth="1"/>
    <col min="10506" max="10506" width="12.5703125" style="205" customWidth="1"/>
    <col min="10507" max="10752" width="9.140625" style="205"/>
    <col min="10753" max="10753" width="4.42578125" style="205" customWidth="1"/>
    <col min="10754" max="10754" width="44" style="205" customWidth="1"/>
    <col min="10755" max="10755" width="9.140625" style="205" customWidth="1"/>
    <col min="10756" max="10756" width="5.7109375" style="205" customWidth="1"/>
    <col min="10757" max="10757" width="11.28515625" style="205" customWidth="1"/>
    <col min="10758" max="10758" width="12.28515625" style="205" customWidth="1"/>
    <col min="10759" max="10759" width="17.28515625" style="205" customWidth="1"/>
    <col min="10760" max="10760" width="15.5703125" style="205" customWidth="1"/>
    <col min="10761" max="10761" width="17.28515625" style="205" customWidth="1"/>
    <col min="10762" max="10762" width="12.5703125" style="205" customWidth="1"/>
    <col min="10763" max="11008" width="9.140625" style="205"/>
    <col min="11009" max="11009" width="4.42578125" style="205" customWidth="1"/>
    <col min="11010" max="11010" width="44" style="205" customWidth="1"/>
    <col min="11011" max="11011" width="9.140625" style="205" customWidth="1"/>
    <col min="11012" max="11012" width="5.7109375" style="205" customWidth="1"/>
    <col min="11013" max="11013" width="11.28515625" style="205" customWidth="1"/>
    <col min="11014" max="11014" width="12.28515625" style="205" customWidth="1"/>
    <col min="11015" max="11015" width="17.28515625" style="205" customWidth="1"/>
    <col min="11016" max="11016" width="15.5703125" style="205" customWidth="1"/>
    <col min="11017" max="11017" width="17.28515625" style="205" customWidth="1"/>
    <col min="11018" max="11018" width="12.5703125" style="205" customWidth="1"/>
    <col min="11019" max="11264" width="9.140625" style="205"/>
    <col min="11265" max="11265" width="4.42578125" style="205" customWidth="1"/>
    <col min="11266" max="11266" width="44" style="205" customWidth="1"/>
    <col min="11267" max="11267" width="9.140625" style="205" customWidth="1"/>
    <col min="11268" max="11268" width="5.7109375" style="205" customWidth="1"/>
    <col min="11269" max="11269" width="11.28515625" style="205" customWidth="1"/>
    <col min="11270" max="11270" width="12.28515625" style="205" customWidth="1"/>
    <col min="11271" max="11271" width="17.28515625" style="205" customWidth="1"/>
    <col min="11272" max="11272" width="15.5703125" style="205" customWidth="1"/>
    <col min="11273" max="11273" width="17.28515625" style="205" customWidth="1"/>
    <col min="11274" max="11274" width="12.5703125" style="205" customWidth="1"/>
    <col min="11275" max="11520" width="9.140625" style="205"/>
    <col min="11521" max="11521" width="4.42578125" style="205" customWidth="1"/>
    <col min="11522" max="11522" width="44" style="205" customWidth="1"/>
    <col min="11523" max="11523" width="9.140625" style="205" customWidth="1"/>
    <col min="11524" max="11524" width="5.7109375" style="205" customWidth="1"/>
    <col min="11525" max="11525" width="11.28515625" style="205" customWidth="1"/>
    <col min="11526" max="11526" width="12.28515625" style="205" customWidth="1"/>
    <col min="11527" max="11527" width="17.28515625" style="205" customWidth="1"/>
    <col min="11528" max="11528" width="15.5703125" style="205" customWidth="1"/>
    <col min="11529" max="11529" width="17.28515625" style="205" customWidth="1"/>
    <col min="11530" max="11530" width="12.5703125" style="205" customWidth="1"/>
    <col min="11531" max="11776" width="9.140625" style="205"/>
    <col min="11777" max="11777" width="4.42578125" style="205" customWidth="1"/>
    <col min="11778" max="11778" width="44" style="205" customWidth="1"/>
    <col min="11779" max="11779" width="9.140625" style="205" customWidth="1"/>
    <col min="11780" max="11780" width="5.7109375" style="205" customWidth="1"/>
    <col min="11781" max="11781" width="11.28515625" style="205" customWidth="1"/>
    <col min="11782" max="11782" width="12.28515625" style="205" customWidth="1"/>
    <col min="11783" max="11783" width="17.28515625" style="205" customWidth="1"/>
    <col min="11784" max="11784" width="15.5703125" style="205" customWidth="1"/>
    <col min="11785" max="11785" width="17.28515625" style="205" customWidth="1"/>
    <col min="11786" max="11786" width="12.5703125" style="205" customWidth="1"/>
    <col min="11787" max="12032" width="9.140625" style="205"/>
    <col min="12033" max="12033" width="4.42578125" style="205" customWidth="1"/>
    <col min="12034" max="12034" width="44" style="205" customWidth="1"/>
    <col min="12035" max="12035" width="9.140625" style="205" customWidth="1"/>
    <col min="12036" max="12036" width="5.7109375" style="205" customWidth="1"/>
    <col min="12037" max="12037" width="11.28515625" style="205" customWidth="1"/>
    <col min="12038" max="12038" width="12.28515625" style="205" customWidth="1"/>
    <col min="12039" max="12039" width="17.28515625" style="205" customWidth="1"/>
    <col min="12040" max="12040" width="15.5703125" style="205" customWidth="1"/>
    <col min="12041" max="12041" width="17.28515625" style="205" customWidth="1"/>
    <col min="12042" max="12042" width="12.5703125" style="205" customWidth="1"/>
    <col min="12043" max="12288" width="9.140625" style="205"/>
    <col min="12289" max="12289" width="4.42578125" style="205" customWidth="1"/>
    <col min="12290" max="12290" width="44" style="205" customWidth="1"/>
    <col min="12291" max="12291" width="9.140625" style="205" customWidth="1"/>
    <col min="12292" max="12292" width="5.7109375" style="205" customWidth="1"/>
    <col min="12293" max="12293" width="11.28515625" style="205" customWidth="1"/>
    <col min="12294" max="12294" width="12.28515625" style="205" customWidth="1"/>
    <col min="12295" max="12295" width="17.28515625" style="205" customWidth="1"/>
    <col min="12296" max="12296" width="15.5703125" style="205" customWidth="1"/>
    <col min="12297" max="12297" width="17.28515625" style="205" customWidth="1"/>
    <col min="12298" max="12298" width="12.5703125" style="205" customWidth="1"/>
    <col min="12299" max="12544" width="9.140625" style="205"/>
    <col min="12545" max="12545" width="4.42578125" style="205" customWidth="1"/>
    <col min="12546" max="12546" width="44" style="205" customWidth="1"/>
    <col min="12547" max="12547" width="9.140625" style="205" customWidth="1"/>
    <col min="12548" max="12548" width="5.7109375" style="205" customWidth="1"/>
    <col min="12549" max="12549" width="11.28515625" style="205" customWidth="1"/>
    <col min="12550" max="12550" width="12.28515625" style="205" customWidth="1"/>
    <col min="12551" max="12551" width="17.28515625" style="205" customWidth="1"/>
    <col min="12552" max="12552" width="15.5703125" style="205" customWidth="1"/>
    <col min="12553" max="12553" width="17.28515625" style="205" customWidth="1"/>
    <col min="12554" max="12554" width="12.5703125" style="205" customWidth="1"/>
    <col min="12555" max="12800" width="9.140625" style="205"/>
    <col min="12801" max="12801" width="4.42578125" style="205" customWidth="1"/>
    <col min="12802" max="12802" width="44" style="205" customWidth="1"/>
    <col min="12803" max="12803" width="9.140625" style="205" customWidth="1"/>
    <col min="12804" max="12804" width="5.7109375" style="205" customWidth="1"/>
    <col min="12805" max="12805" width="11.28515625" style="205" customWidth="1"/>
    <col min="12806" max="12806" width="12.28515625" style="205" customWidth="1"/>
    <col min="12807" max="12807" width="17.28515625" style="205" customWidth="1"/>
    <col min="12808" max="12808" width="15.5703125" style="205" customWidth="1"/>
    <col min="12809" max="12809" width="17.28515625" style="205" customWidth="1"/>
    <col min="12810" max="12810" width="12.5703125" style="205" customWidth="1"/>
    <col min="12811" max="13056" width="9.140625" style="205"/>
    <col min="13057" max="13057" width="4.42578125" style="205" customWidth="1"/>
    <col min="13058" max="13058" width="44" style="205" customWidth="1"/>
    <col min="13059" max="13059" width="9.140625" style="205" customWidth="1"/>
    <col min="13060" max="13060" width="5.7109375" style="205" customWidth="1"/>
    <col min="13061" max="13061" width="11.28515625" style="205" customWidth="1"/>
    <col min="13062" max="13062" width="12.28515625" style="205" customWidth="1"/>
    <col min="13063" max="13063" width="17.28515625" style="205" customWidth="1"/>
    <col min="13064" max="13064" width="15.5703125" style="205" customWidth="1"/>
    <col min="13065" max="13065" width="17.28515625" style="205" customWidth="1"/>
    <col min="13066" max="13066" width="12.5703125" style="205" customWidth="1"/>
    <col min="13067" max="13312" width="9.140625" style="205"/>
    <col min="13313" max="13313" width="4.42578125" style="205" customWidth="1"/>
    <col min="13314" max="13314" width="44" style="205" customWidth="1"/>
    <col min="13315" max="13315" width="9.140625" style="205" customWidth="1"/>
    <col min="13316" max="13316" width="5.7109375" style="205" customWidth="1"/>
    <col min="13317" max="13317" width="11.28515625" style="205" customWidth="1"/>
    <col min="13318" max="13318" width="12.28515625" style="205" customWidth="1"/>
    <col min="13319" max="13319" width="17.28515625" style="205" customWidth="1"/>
    <col min="13320" max="13320" width="15.5703125" style="205" customWidth="1"/>
    <col min="13321" max="13321" width="17.28515625" style="205" customWidth="1"/>
    <col min="13322" max="13322" width="12.5703125" style="205" customWidth="1"/>
    <col min="13323" max="13568" width="9.140625" style="205"/>
    <col min="13569" max="13569" width="4.42578125" style="205" customWidth="1"/>
    <col min="13570" max="13570" width="44" style="205" customWidth="1"/>
    <col min="13571" max="13571" width="9.140625" style="205" customWidth="1"/>
    <col min="13572" max="13572" width="5.7109375" style="205" customWidth="1"/>
    <col min="13573" max="13573" width="11.28515625" style="205" customWidth="1"/>
    <col min="13574" max="13574" width="12.28515625" style="205" customWidth="1"/>
    <col min="13575" max="13575" width="17.28515625" style="205" customWidth="1"/>
    <col min="13576" max="13576" width="15.5703125" style="205" customWidth="1"/>
    <col min="13577" max="13577" width="17.28515625" style="205" customWidth="1"/>
    <col min="13578" max="13578" width="12.5703125" style="205" customWidth="1"/>
    <col min="13579" max="13824" width="9.140625" style="205"/>
    <col min="13825" max="13825" width="4.42578125" style="205" customWidth="1"/>
    <col min="13826" max="13826" width="44" style="205" customWidth="1"/>
    <col min="13827" max="13827" width="9.140625" style="205" customWidth="1"/>
    <col min="13828" max="13828" width="5.7109375" style="205" customWidth="1"/>
    <col min="13829" max="13829" width="11.28515625" style="205" customWidth="1"/>
    <col min="13830" max="13830" width="12.28515625" style="205" customWidth="1"/>
    <col min="13831" max="13831" width="17.28515625" style="205" customWidth="1"/>
    <col min="13832" max="13832" width="15.5703125" style="205" customWidth="1"/>
    <col min="13833" max="13833" width="17.28515625" style="205" customWidth="1"/>
    <col min="13834" max="13834" width="12.5703125" style="205" customWidth="1"/>
    <col min="13835" max="14080" width="9.140625" style="205"/>
    <col min="14081" max="14081" width="4.42578125" style="205" customWidth="1"/>
    <col min="14082" max="14082" width="44" style="205" customWidth="1"/>
    <col min="14083" max="14083" width="9.140625" style="205" customWidth="1"/>
    <col min="14084" max="14084" width="5.7109375" style="205" customWidth="1"/>
    <col min="14085" max="14085" width="11.28515625" style="205" customWidth="1"/>
    <col min="14086" max="14086" width="12.28515625" style="205" customWidth="1"/>
    <col min="14087" max="14087" width="17.28515625" style="205" customWidth="1"/>
    <col min="14088" max="14088" width="15.5703125" style="205" customWidth="1"/>
    <col min="14089" max="14089" width="17.28515625" style="205" customWidth="1"/>
    <col min="14090" max="14090" width="12.5703125" style="205" customWidth="1"/>
    <col min="14091" max="14336" width="9.140625" style="205"/>
    <col min="14337" max="14337" width="4.42578125" style="205" customWidth="1"/>
    <col min="14338" max="14338" width="44" style="205" customWidth="1"/>
    <col min="14339" max="14339" width="9.140625" style="205" customWidth="1"/>
    <col min="14340" max="14340" width="5.7109375" style="205" customWidth="1"/>
    <col min="14341" max="14341" width="11.28515625" style="205" customWidth="1"/>
    <col min="14342" max="14342" width="12.28515625" style="205" customWidth="1"/>
    <col min="14343" max="14343" width="17.28515625" style="205" customWidth="1"/>
    <col min="14344" max="14344" width="15.5703125" style="205" customWidth="1"/>
    <col min="14345" max="14345" width="17.28515625" style="205" customWidth="1"/>
    <col min="14346" max="14346" width="12.5703125" style="205" customWidth="1"/>
    <col min="14347" max="14592" width="9.140625" style="205"/>
    <col min="14593" max="14593" width="4.42578125" style="205" customWidth="1"/>
    <col min="14594" max="14594" width="44" style="205" customWidth="1"/>
    <col min="14595" max="14595" width="9.140625" style="205" customWidth="1"/>
    <col min="14596" max="14596" width="5.7109375" style="205" customWidth="1"/>
    <col min="14597" max="14597" width="11.28515625" style="205" customWidth="1"/>
    <col min="14598" max="14598" width="12.28515625" style="205" customWidth="1"/>
    <col min="14599" max="14599" width="17.28515625" style="205" customWidth="1"/>
    <col min="14600" max="14600" width="15.5703125" style="205" customWidth="1"/>
    <col min="14601" max="14601" width="17.28515625" style="205" customWidth="1"/>
    <col min="14602" max="14602" width="12.5703125" style="205" customWidth="1"/>
    <col min="14603" max="14848" width="9.140625" style="205"/>
    <col min="14849" max="14849" width="4.42578125" style="205" customWidth="1"/>
    <col min="14850" max="14850" width="44" style="205" customWidth="1"/>
    <col min="14851" max="14851" width="9.140625" style="205" customWidth="1"/>
    <col min="14852" max="14852" width="5.7109375" style="205" customWidth="1"/>
    <col min="14853" max="14853" width="11.28515625" style="205" customWidth="1"/>
    <col min="14854" max="14854" width="12.28515625" style="205" customWidth="1"/>
    <col min="14855" max="14855" width="17.28515625" style="205" customWidth="1"/>
    <col min="14856" max="14856" width="15.5703125" style="205" customWidth="1"/>
    <col min="14857" max="14857" width="17.28515625" style="205" customWidth="1"/>
    <col min="14858" max="14858" width="12.5703125" style="205" customWidth="1"/>
    <col min="14859" max="15104" width="9.140625" style="205"/>
    <col min="15105" max="15105" width="4.42578125" style="205" customWidth="1"/>
    <col min="15106" max="15106" width="44" style="205" customWidth="1"/>
    <col min="15107" max="15107" width="9.140625" style="205" customWidth="1"/>
    <col min="15108" max="15108" width="5.7109375" style="205" customWidth="1"/>
    <col min="15109" max="15109" width="11.28515625" style="205" customWidth="1"/>
    <col min="15110" max="15110" width="12.28515625" style="205" customWidth="1"/>
    <col min="15111" max="15111" width="17.28515625" style="205" customWidth="1"/>
    <col min="15112" max="15112" width="15.5703125" style="205" customWidth="1"/>
    <col min="15113" max="15113" width="17.28515625" style="205" customWidth="1"/>
    <col min="15114" max="15114" width="12.5703125" style="205" customWidth="1"/>
    <col min="15115" max="15360" width="9.140625" style="205"/>
    <col min="15361" max="15361" width="4.42578125" style="205" customWidth="1"/>
    <col min="15362" max="15362" width="44" style="205" customWidth="1"/>
    <col min="15363" max="15363" width="9.140625" style="205" customWidth="1"/>
    <col min="15364" max="15364" width="5.7109375" style="205" customWidth="1"/>
    <col min="15365" max="15365" width="11.28515625" style="205" customWidth="1"/>
    <col min="15366" max="15366" width="12.28515625" style="205" customWidth="1"/>
    <col min="15367" max="15367" width="17.28515625" style="205" customWidth="1"/>
    <col min="15368" max="15368" width="15.5703125" style="205" customWidth="1"/>
    <col min="15369" max="15369" width="17.28515625" style="205" customWidth="1"/>
    <col min="15370" max="15370" width="12.5703125" style="205" customWidth="1"/>
    <col min="15371" max="15616" width="9.140625" style="205"/>
    <col min="15617" max="15617" width="4.42578125" style="205" customWidth="1"/>
    <col min="15618" max="15618" width="44" style="205" customWidth="1"/>
    <col min="15619" max="15619" width="9.140625" style="205" customWidth="1"/>
    <col min="15620" max="15620" width="5.7109375" style="205" customWidth="1"/>
    <col min="15621" max="15621" width="11.28515625" style="205" customWidth="1"/>
    <col min="15622" max="15622" width="12.28515625" style="205" customWidth="1"/>
    <col min="15623" max="15623" width="17.28515625" style="205" customWidth="1"/>
    <col min="15624" max="15624" width="15.5703125" style="205" customWidth="1"/>
    <col min="15625" max="15625" width="17.28515625" style="205" customWidth="1"/>
    <col min="15626" max="15626" width="12.5703125" style="205" customWidth="1"/>
    <col min="15627" max="15872" width="9.140625" style="205"/>
    <col min="15873" max="15873" width="4.42578125" style="205" customWidth="1"/>
    <col min="15874" max="15874" width="44" style="205" customWidth="1"/>
    <col min="15875" max="15875" width="9.140625" style="205" customWidth="1"/>
    <col min="15876" max="15876" width="5.7109375" style="205" customWidth="1"/>
    <col min="15877" max="15877" width="11.28515625" style="205" customWidth="1"/>
    <col min="15878" max="15878" width="12.28515625" style="205" customWidth="1"/>
    <col min="15879" max="15879" width="17.28515625" style="205" customWidth="1"/>
    <col min="15880" max="15880" width="15.5703125" style="205" customWidth="1"/>
    <col min="15881" max="15881" width="17.28515625" style="205" customWidth="1"/>
    <col min="15882" max="15882" width="12.5703125" style="205" customWidth="1"/>
    <col min="15883" max="16128" width="9.140625" style="205"/>
    <col min="16129" max="16129" width="4.42578125" style="205" customWidth="1"/>
    <col min="16130" max="16130" width="44" style="205" customWidth="1"/>
    <col min="16131" max="16131" width="9.140625" style="205" customWidth="1"/>
    <col min="16132" max="16132" width="5.7109375" style="205" customWidth="1"/>
    <col min="16133" max="16133" width="11.28515625" style="205" customWidth="1"/>
    <col min="16134" max="16134" width="12.28515625" style="205" customWidth="1"/>
    <col min="16135" max="16135" width="17.28515625" style="205" customWidth="1"/>
    <col min="16136" max="16136" width="15.5703125" style="205" customWidth="1"/>
    <col min="16137" max="16137" width="17.28515625" style="205" customWidth="1"/>
    <col min="16138" max="16138" width="12.5703125" style="205" customWidth="1"/>
    <col min="16139" max="16384" width="9.140625" style="205"/>
  </cols>
  <sheetData>
    <row r="1" spans="1:11" s="180" customFormat="1">
      <c r="A1" s="293" t="s">
        <v>93</v>
      </c>
      <c r="B1" s="294" t="s">
        <v>94</v>
      </c>
      <c r="C1" s="295" t="s">
        <v>95</v>
      </c>
      <c r="D1" s="296" t="s">
        <v>96</v>
      </c>
      <c r="E1" s="529" t="s">
        <v>97</v>
      </c>
      <c r="F1" s="179" t="s">
        <v>98</v>
      </c>
      <c r="G1" s="256"/>
      <c r="H1" s="256"/>
      <c r="I1" s="256"/>
    </row>
    <row r="2" spans="1:11" s="186" customFormat="1">
      <c r="A2" s="297"/>
      <c r="B2" s="298"/>
      <c r="C2" s="299"/>
      <c r="D2" s="300"/>
      <c r="E2" s="530" t="s">
        <v>99</v>
      </c>
      <c r="F2" s="185" t="s">
        <v>99</v>
      </c>
      <c r="G2" s="256"/>
      <c r="H2" s="256"/>
      <c r="I2" s="256"/>
    </row>
    <row r="3" spans="1:11" s="186" customFormat="1">
      <c r="A3" s="230"/>
      <c r="B3" s="301"/>
      <c r="C3" s="286"/>
      <c r="D3" s="302"/>
      <c r="E3" s="531"/>
      <c r="F3" s="190"/>
      <c r="G3" s="256"/>
      <c r="H3" s="256"/>
      <c r="I3" s="256"/>
    </row>
    <row r="4" spans="1:11" s="186" customFormat="1">
      <c r="A4" s="269"/>
      <c r="B4" s="301"/>
      <c r="C4" s="286"/>
      <c r="D4" s="302"/>
      <c r="E4" s="531"/>
      <c r="F4" s="190"/>
      <c r="G4" s="256"/>
      <c r="H4" s="256"/>
      <c r="I4" s="256"/>
      <c r="K4" s="272"/>
    </row>
    <row r="5" spans="1:11" s="186" customFormat="1">
      <c r="A5" s="269"/>
      <c r="B5" s="304" t="s">
        <v>132</v>
      </c>
      <c r="C5" s="286"/>
      <c r="D5" s="302"/>
      <c r="E5" s="531"/>
      <c r="F5" s="190"/>
      <c r="G5" s="256"/>
      <c r="H5" s="256"/>
      <c r="I5" s="256"/>
      <c r="K5" s="272"/>
    </row>
    <row r="6" spans="1:11" s="186" customFormat="1">
      <c r="A6" s="269"/>
      <c r="B6" s="301"/>
      <c r="C6" s="286"/>
      <c r="D6" s="302"/>
      <c r="E6" s="531"/>
      <c r="F6" s="190"/>
      <c r="G6" s="256"/>
      <c r="H6" s="256"/>
      <c r="I6" s="256"/>
      <c r="K6" s="272"/>
    </row>
    <row r="7" spans="1:11" s="186" customFormat="1">
      <c r="A7" s="269"/>
      <c r="B7" s="301" t="s">
        <v>133</v>
      </c>
      <c r="C7" s="286"/>
      <c r="D7" s="302"/>
      <c r="E7" s="531"/>
      <c r="F7" s="190"/>
      <c r="G7" s="256"/>
      <c r="H7" s="256"/>
      <c r="I7" s="256"/>
      <c r="K7" s="272"/>
    </row>
    <row r="8" spans="1:11" s="186" customFormat="1">
      <c r="A8" s="269"/>
      <c r="B8" s="301"/>
      <c r="C8" s="286"/>
      <c r="D8" s="302"/>
      <c r="E8" s="531"/>
      <c r="F8" s="190"/>
      <c r="G8" s="256"/>
      <c r="H8" s="256"/>
      <c r="I8" s="256"/>
      <c r="K8" s="272"/>
    </row>
    <row r="9" spans="1:11" s="186" customFormat="1" ht="36">
      <c r="A9" s="245">
        <v>1</v>
      </c>
      <c r="B9" s="305" t="s">
        <v>134</v>
      </c>
      <c r="C9" s="286" t="s">
        <v>135</v>
      </c>
      <c r="D9" s="302">
        <v>2</v>
      </c>
      <c r="E9" s="525"/>
      <c r="F9" s="256">
        <f>E9*D9</f>
        <v>0</v>
      </c>
      <c r="G9" s="256"/>
      <c r="H9" s="256"/>
      <c r="I9" s="256"/>
      <c r="K9" s="272"/>
    </row>
    <row r="10" spans="1:11" s="186" customFormat="1">
      <c r="A10" s="269"/>
      <c r="B10" s="301"/>
      <c r="C10" s="286"/>
      <c r="D10" s="302"/>
      <c r="E10" s="531"/>
      <c r="F10" s="190"/>
      <c r="G10" s="256"/>
      <c r="H10" s="256"/>
      <c r="I10" s="256"/>
      <c r="K10" s="272"/>
    </row>
    <row r="11" spans="1:11" s="186" customFormat="1" ht="36">
      <c r="A11" s="245">
        <v>2</v>
      </c>
      <c r="B11" s="305" t="s">
        <v>408</v>
      </c>
      <c r="C11" s="286" t="s">
        <v>135</v>
      </c>
      <c r="D11" s="302">
        <v>5</v>
      </c>
      <c r="E11" s="525"/>
      <c r="F11" s="256">
        <f>E11*D11</f>
        <v>0</v>
      </c>
      <c r="G11" s="256"/>
      <c r="H11" s="256"/>
      <c r="I11" s="256"/>
      <c r="K11" s="272"/>
    </row>
    <row r="12" spans="1:11" s="186" customFormat="1">
      <c r="A12" s="269"/>
      <c r="B12" s="301"/>
      <c r="C12" s="286"/>
      <c r="D12" s="302"/>
      <c r="E12" s="531"/>
      <c r="F12" s="190"/>
      <c r="G12" s="256"/>
      <c r="H12" s="256"/>
      <c r="I12" s="256"/>
      <c r="K12" s="272"/>
    </row>
    <row r="13" spans="1:11" s="186" customFormat="1" ht="36">
      <c r="A13" s="245">
        <v>3</v>
      </c>
      <c r="B13" s="305" t="s">
        <v>435</v>
      </c>
      <c r="C13" s="286" t="s">
        <v>135</v>
      </c>
      <c r="D13" s="302">
        <v>1</v>
      </c>
      <c r="E13" s="525"/>
      <c r="F13" s="256">
        <f>E13*D13</f>
        <v>0</v>
      </c>
      <c r="G13" s="256"/>
      <c r="H13" s="256"/>
      <c r="I13" s="256"/>
      <c r="K13" s="272"/>
    </row>
    <row r="14" spans="1:11" s="186" customFormat="1">
      <c r="A14" s="269"/>
      <c r="B14" s="301"/>
      <c r="C14" s="286"/>
      <c r="D14" s="302"/>
      <c r="E14" s="531"/>
      <c r="F14" s="190"/>
      <c r="G14" s="256"/>
      <c r="H14" s="256"/>
      <c r="I14" s="256"/>
      <c r="K14" s="272"/>
    </row>
    <row r="15" spans="1:11" s="186" customFormat="1" ht="40.9" customHeight="1">
      <c r="A15" s="245">
        <v>4</v>
      </c>
      <c r="B15" s="305" t="s">
        <v>136</v>
      </c>
      <c r="C15" s="286" t="s">
        <v>21</v>
      </c>
      <c r="D15" s="302">
        <v>1</v>
      </c>
      <c r="E15" s="525"/>
      <c r="F15" s="256">
        <f>E15*D15</f>
        <v>0</v>
      </c>
      <c r="G15" s="256"/>
      <c r="H15" s="256"/>
      <c r="I15" s="256"/>
      <c r="K15" s="272"/>
    </row>
    <row r="16" spans="1:11" s="186" customFormat="1">
      <c r="A16" s="269"/>
      <c r="B16" s="301"/>
      <c r="C16" s="286"/>
      <c r="D16" s="302"/>
      <c r="E16" s="531"/>
      <c r="F16" s="190"/>
      <c r="G16" s="256"/>
      <c r="H16" s="256"/>
      <c r="I16" s="256"/>
      <c r="K16" s="272"/>
    </row>
    <row r="17" spans="1:11" s="186" customFormat="1" ht="24">
      <c r="A17" s="245">
        <v>5</v>
      </c>
      <c r="B17" s="305" t="s">
        <v>137</v>
      </c>
      <c r="C17" s="286" t="s">
        <v>21</v>
      </c>
      <c r="D17" s="302">
        <v>1</v>
      </c>
      <c r="E17" s="525"/>
      <c r="F17" s="256">
        <f>E17*D17</f>
        <v>0</v>
      </c>
      <c r="G17" s="256"/>
      <c r="H17" s="256"/>
      <c r="I17" s="256"/>
      <c r="K17" s="272"/>
    </row>
    <row r="18" spans="1:11" s="186" customFormat="1">
      <c r="A18" s="269"/>
      <c r="B18" s="301"/>
      <c r="C18" s="286"/>
      <c r="D18" s="302"/>
      <c r="E18" s="531"/>
      <c r="F18" s="190"/>
      <c r="G18" s="256"/>
      <c r="H18" s="256"/>
      <c r="I18" s="256"/>
      <c r="K18" s="272"/>
    </row>
    <row r="19" spans="1:11" s="186" customFormat="1">
      <c r="A19" s="269"/>
      <c r="B19" s="301" t="s">
        <v>138</v>
      </c>
      <c r="C19" s="286"/>
      <c r="D19" s="302"/>
      <c r="E19" s="531"/>
      <c r="F19" s="190"/>
      <c r="G19" s="256"/>
      <c r="H19" s="256"/>
      <c r="I19" s="256"/>
      <c r="K19" s="272"/>
    </row>
    <row r="20" spans="1:11" s="186" customFormat="1">
      <c r="A20" s="269"/>
      <c r="B20" s="301"/>
      <c r="C20" s="286"/>
      <c r="D20" s="302"/>
      <c r="E20" s="531"/>
      <c r="F20" s="190"/>
      <c r="G20" s="256"/>
      <c r="H20" s="256"/>
      <c r="I20" s="256"/>
      <c r="K20" s="272"/>
    </row>
    <row r="21" spans="1:11" s="186" customFormat="1" ht="24">
      <c r="A21" s="245">
        <v>7</v>
      </c>
      <c r="B21" s="305" t="s">
        <v>139</v>
      </c>
      <c r="C21" s="286" t="s">
        <v>21</v>
      </c>
      <c r="D21" s="302">
        <v>1</v>
      </c>
      <c r="E21" s="525"/>
      <c r="F21" s="256">
        <f>E21*D21</f>
        <v>0</v>
      </c>
      <c r="G21" s="256"/>
      <c r="H21" s="256"/>
      <c r="I21" s="256"/>
      <c r="K21" s="272"/>
    </row>
    <row r="22" spans="1:11" s="186" customFormat="1">
      <c r="A22" s="269"/>
      <c r="B22" s="301"/>
      <c r="C22" s="286"/>
      <c r="D22" s="302"/>
      <c r="E22" s="531"/>
      <c r="F22" s="190"/>
      <c r="G22" s="256"/>
      <c r="H22" s="256"/>
      <c r="I22" s="256"/>
      <c r="K22" s="272"/>
    </row>
    <row r="23" spans="1:11" s="186" customFormat="1" ht="60">
      <c r="A23" s="245">
        <v>8</v>
      </c>
      <c r="B23" s="305" t="s">
        <v>409</v>
      </c>
      <c r="C23" s="286" t="s">
        <v>21</v>
      </c>
      <c r="D23" s="302">
        <v>1</v>
      </c>
      <c r="E23" s="525"/>
      <c r="F23" s="256">
        <f>E23*D23</f>
        <v>0</v>
      </c>
      <c r="G23" s="256"/>
      <c r="H23" s="256"/>
      <c r="I23" s="256"/>
      <c r="K23" s="272"/>
    </row>
    <row r="24" spans="1:11" s="186" customFormat="1">
      <c r="A24" s="269"/>
      <c r="B24" s="301"/>
      <c r="C24" s="286"/>
      <c r="D24" s="302"/>
      <c r="E24" s="531"/>
      <c r="F24" s="190"/>
      <c r="G24" s="256"/>
      <c r="H24" s="256"/>
      <c r="I24" s="256"/>
      <c r="K24" s="272"/>
    </row>
    <row r="25" spans="1:11" s="186" customFormat="1" ht="36">
      <c r="A25" s="245">
        <v>9</v>
      </c>
      <c r="B25" s="305" t="s">
        <v>140</v>
      </c>
      <c r="C25" s="286" t="s">
        <v>21</v>
      </c>
      <c r="D25" s="302">
        <v>1</v>
      </c>
      <c r="E25" s="525"/>
      <c r="F25" s="256">
        <f>E25*D25</f>
        <v>0</v>
      </c>
      <c r="G25" s="256"/>
      <c r="H25" s="256"/>
      <c r="I25" s="256"/>
      <c r="K25" s="272"/>
    </row>
    <row r="26" spans="1:11" s="186" customFormat="1">
      <c r="A26" s="269"/>
      <c r="B26" s="301"/>
      <c r="C26" s="286"/>
      <c r="D26" s="302"/>
      <c r="E26" s="531"/>
      <c r="F26" s="190"/>
      <c r="G26" s="256"/>
      <c r="H26" s="256"/>
      <c r="I26" s="256"/>
      <c r="K26" s="272"/>
    </row>
    <row r="27" spans="1:11" s="186" customFormat="1" ht="48">
      <c r="A27" s="245">
        <v>10</v>
      </c>
      <c r="B27" s="305" t="s">
        <v>410</v>
      </c>
      <c r="C27" s="286" t="s">
        <v>135</v>
      </c>
      <c r="D27" s="302">
        <v>1</v>
      </c>
      <c r="E27" s="525"/>
      <c r="F27" s="256">
        <f>E27*D27</f>
        <v>0</v>
      </c>
      <c r="G27" s="256"/>
      <c r="H27" s="256"/>
      <c r="I27" s="256"/>
      <c r="K27" s="272"/>
    </row>
    <row r="28" spans="1:11" s="186" customFormat="1">
      <c r="A28" s="269"/>
      <c r="B28" s="301"/>
      <c r="C28" s="286"/>
      <c r="D28" s="302"/>
      <c r="E28" s="531"/>
      <c r="F28" s="190"/>
      <c r="G28" s="256"/>
      <c r="H28" s="256"/>
      <c r="I28" s="256"/>
      <c r="K28" s="272"/>
    </row>
    <row r="29" spans="1:11" s="186" customFormat="1" ht="48">
      <c r="A29" s="245">
        <v>11</v>
      </c>
      <c r="B29" s="305" t="s">
        <v>411</v>
      </c>
      <c r="C29" s="286" t="s">
        <v>135</v>
      </c>
      <c r="D29" s="302">
        <v>1</v>
      </c>
      <c r="E29" s="525"/>
      <c r="F29" s="256">
        <f>E29*D29</f>
        <v>0</v>
      </c>
      <c r="G29" s="256"/>
      <c r="H29" s="256"/>
      <c r="I29" s="256"/>
      <c r="K29" s="272"/>
    </row>
    <row r="30" spans="1:11" s="186" customFormat="1">
      <c r="A30" s="269"/>
      <c r="B30" s="301"/>
      <c r="C30" s="286"/>
      <c r="D30" s="302"/>
      <c r="E30" s="531"/>
      <c r="F30" s="190"/>
      <c r="G30" s="256"/>
      <c r="H30" s="256"/>
      <c r="I30" s="256"/>
      <c r="K30" s="272"/>
    </row>
    <row r="31" spans="1:11" s="186" customFormat="1">
      <c r="A31" s="245">
        <v>12</v>
      </c>
      <c r="B31" s="305" t="s">
        <v>141</v>
      </c>
      <c r="C31" s="286" t="s">
        <v>135</v>
      </c>
      <c r="D31" s="302">
        <v>1.5</v>
      </c>
      <c r="E31" s="525"/>
      <c r="F31" s="256">
        <f>E31*D31</f>
        <v>0</v>
      </c>
      <c r="G31" s="256"/>
      <c r="H31" s="256"/>
      <c r="I31" s="256"/>
      <c r="K31" s="272"/>
    </row>
    <row r="32" spans="1:11" s="186" customFormat="1">
      <c r="A32" s="269"/>
      <c r="B32" s="301"/>
      <c r="C32" s="286"/>
      <c r="D32" s="302"/>
      <c r="E32" s="531"/>
      <c r="F32" s="190"/>
      <c r="G32" s="256"/>
      <c r="H32" s="256"/>
      <c r="I32" s="256"/>
      <c r="K32" s="272"/>
    </row>
    <row r="33" spans="1:11" s="186" customFormat="1" ht="24">
      <c r="A33" s="245">
        <v>13</v>
      </c>
      <c r="B33" s="305" t="s">
        <v>142</v>
      </c>
      <c r="C33" s="286" t="s">
        <v>135</v>
      </c>
      <c r="D33" s="302">
        <v>1.5</v>
      </c>
      <c r="E33" s="525"/>
      <c r="F33" s="256">
        <f>E33*D33</f>
        <v>0</v>
      </c>
      <c r="G33" s="256"/>
      <c r="H33" s="256"/>
      <c r="I33" s="256"/>
      <c r="K33" s="272"/>
    </row>
    <row r="34" spans="1:11" s="186" customFormat="1">
      <c r="A34" s="269"/>
      <c r="B34" s="301"/>
      <c r="C34" s="286"/>
      <c r="D34" s="302"/>
      <c r="E34" s="531"/>
      <c r="F34" s="190"/>
      <c r="G34" s="256"/>
      <c r="H34" s="256"/>
      <c r="I34" s="256"/>
      <c r="K34" s="272"/>
    </row>
    <row r="35" spans="1:11" s="186" customFormat="1" ht="48">
      <c r="A35" s="245">
        <v>14</v>
      </c>
      <c r="B35" s="305" t="s">
        <v>412</v>
      </c>
      <c r="C35" s="286" t="s">
        <v>135</v>
      </c>
      <c r="D35" s="302">
        <v>1.5</v>
      </c>
      <c r="E35" s="525"/>
      <c r="F35" s="256">
        <f>E35*D35</f>
        <v>0</v>
      </c>
      <c r="G35" s="256"/>
      <c r="H35" s="256"/>
      <c r="I35" s="256"/>
      <c r="K35" s="272"/>
    </row>
    <row r="37" spans="1:11" s="186" customFormat="1" ht="36">
      <c r="A37" s="245">
        <v>15</v>
      </c>
      <c r="B37" s="305" t="s">
        <v>413</v>
      </c>
      <c r="C37" s="306" t="s">
        <v>143</v>
      </c>
      <c r="D37" s="302">
        <v>8</v>
      </c>
      <c r="E37" s="525"/>
      <c r="F37" s="256">
        <f>E37*D37</f>
        <v>0</v>
      </c>
      <c r="G37" s="256"/>
      <c r="H37" s="256"/>
      <c r="I37" s="256"/>
      <c r="K37" s="272"/>
    </row>
    <row r="38" spans="1:11" s="186" customFormat="1" ht="60">
      <c r="A38" s="245"/>
      <c r="B38" s="305" t="s">
        <v>414</v>
      </c>
      <c r="C38" s="286"/>
      <c r="D38" s="302"/>
      <c r="E38" s="526"/>
      <c r="F38" s="256"/>
      <c r="G38" s="256"/>
      <c r="H38" s="256"/>
      <c r="I38" s="256"/>
      <c r="K38" s="272"/>
    </row>
    <row r="39" spans="1:11" s="186" customFormat="1">
      <c r="A39" s="269"/>
      <c r="B39" s="301"/>
      <c r="C39" s="286"/>
      <c r="D39" s="302"/>
      <c r="E39" s="531"/>
      <c r="F39" s="190"/>
      <c r="G39" s="256"/>
      <c r="H39" s="256"/>
      <c r="I39" s="256"/>
      <c r="K39" s="272"/>
    </row>
    <row r="40" spans="1:11" s="186" customFormat="1" ht="48">
      <c r="A40" s="245">
        <v>16</v>
      </c>
      <c r="B40" s="305" t="s">
        <v>436</v>
      </c>
      <c r="C40" s="307" t="s">
        <v>143</v>
      </c>
      <c r="D40" s="308">
        <v>1</v>
      </c>
      <c r="E40" s="533"/>
      <c r="F40" s="309">
        <f>E40*D40</f>
        <v>0</v>
      </c>
      <c r="G40" s="256"/>
      <c r="H40" s="256"/>
      <c r="I40" s="256"/>
      <c r="K40" s="272"/>
    </row>
    <row r="41" spans="1:11" s="186" customFormat="1">
      <c r="A41" s="269"/>
      <c r="B41" s="301"/>
      <c r="C41" s="286"/>
      <c r="D41" s="302"/>
      <c r="E41" s="531"/>
      <c r="F41" s="190"/>
      <c r="G41" s="256"/>
      <c r="H41" s="256"/>
      <c r="I41" s="256"/>
      <c r="K41" s="272"/>
    </row>
    <row r="42" spans="1:11" s="186" customFormat="1" ht="24">
      <c r="A42" s="245">
        <v>17</v>
      </c>
      <c r="B42" s="305" t="s">
        <v>137</v>
      </c>
      <c r="C42" s="286" t="s">
        <v>21</v>
      </c>
      <c r="D42" s="302">
        <v>1</v>
      </c>
      <c r="E42" s="525"/>
      <c r="F42" s="256">
        <f>E42*D42</f>
        <v>0</v>
      </c>
      <c r="G42" s="256"/>
      <c r="H42" s="256"/>
      <c r="I42" s="256"/>
      <c r="K42" s="272"/>
    </row>
    <row r="43" spans="1:11" s="186" customFormat="1">
      <c r="A43" s="269"/>
      <c r="B43" s="301"/>
      <c r="C43" s="286"/>
      <c r="D43" s="302"/>
      <c r="E43" s="531"/>
      <c r="F43" s="190"/>
      <c r="G43" s="256"/>
      <c r="H43" s="256"/>
      <c r="I43" s="256"/>
      <c r="K43" s="272"/>
    </row>
    <row r="44" spans="1:11" s="186" customFormat="1">
      <c r="A44" s="269"/>
      <c r="B44" s="290" t="str">
        <f>B5</f>
        <v>VZDRŽEVALNA DELA</v>
      </c>
      <c r="C44" s="290"/>
      <c r="D44" s="290"/>
      <c r="E44" s="534" t="s">
        <v>119</v>
      </c>
      <c r="F44" s="277">
        <f>SUM(F4:F42)</f>
        <v>0</v>
      </c>
      <c r="G44" s="256"/>
      <c r="H44" s="256"/>
      <c r="I44" s="256"/>
      <c r="K44" s="272"/>
    </row>
    <row r="45" spans="1:11" s="186" customFormat="1">
      <c r="A45" s="269"/>
      <c r="B45" s="301"/>
      <c r="C45" s="286"/>
      <c r="D45" s="302"/>
      <c r="E45" s="531"/>
      <c r="F45" s="190"/>
      <c r="G45" s="256"/>
      <c r="H45" s="256"/>
      <c r="I45" s="256"/>
      <c r="K45" s="272"/>
    </row>
    <row r="46" spans="1:11" s="186" customFormat="1">
      <c r="A46" s="269"/>
      <c r="B46" s="310" t="s">
        <v>144</v>
      </c>
      <c r="C46" s="286"/>
      <c r="D46" s="302"/>
      <c r="E46" s="531"/>
      <c r="F46" s="190"/>
      <c r="G46" s="256"/>
      <c r="H46" s="256"/>
      <c r="I46" s="256"/>
      <c r="K46" s="272"/>
    </row>
    <row r="47" spans="1:11" s="186" customFormat="1">
      <c r="A47" s="269"/>
      <c r="B47" s="301"/>
      <c r="C47" s="286"/>
      <c r="D47" s="302"/>
      <c r="E47" s="531"/>
      <c r="F47" s="190"/>
      <c r="G47" s="256"/>
      <c r="H47" s="256"/>
      <c r="I47" s="256"/>
      <c r="K47" s="272"/>
    </row>
    <row r="48" spans="1:11" s="186" customFormat="1">
      <c r="A48" s="269"/>
      <c r="B48" s="301" t="s">
        <v>145</v>
      </c>
      <c r="C48" s="286"/>
      <c r="D48" s="302"/>
      <c r="E48" s="531"/>
      <c r="F48" s="190"/>
      <c r="G48" s="256"/>
      <c r="H48" s="256"/>
      <c r="I48" s="256"/>
      <c r="K48" s="272"/>
    </row>
    <row r="49" spans="1:11" s="186" customFormat="1">
      <c r="A49" s="269"/>
      <c r="B49" s="301"/>
      <c r="C49" s="286"/>
      <c r="D49" s="302"/>
      <c r="E49" s="531"/>
      <c r="F49" s="190"/>
      <c r="G49" s="256"/>
      <c r="H49" s="256"/>
      <c r="I49" s="256"/>
      <c r="K49" s="272"/>
    </row>
    <row r="50" spans="1:11" ht="24">
      <c r="A50" s="245">
        <v>1</v>
      </c>
      <c r="B50" s="305" t="s">
        <v>146</v>
      </c>
      <c r="C50" s="286" t="s">
        <v>21</v>
      </c>
      <c r="D50" s="302">
        <v>1</v>
      </c>
      <c r="E50" s="525"/>
      <c r="F50" s="256">
        <f>E50*D50</f>
        <v>0</v>
      </c>
      <c r="J50" s="186"/>
      <c r="K50" s="272"/>
    </row>
    <row r="51" spans="1:11">
      <c r="A51" s="245"/>
      <c r="B51" s="305"/>
      <c r="E51" s="526"/>
      <c r="F51" s="256"/>
      <c r="J51" s="186"/>
      <c r="K51" s="272"/>
    </row>
    <row r="52" spans="1:11" s="186" customFormat="1" ht="60">
      <c r="A52" s="245">
        <v>2</v>
      </c>
      <c r="B52" s="305" t="s">
        <v>416</v>
      </c>
      <c r="C52" s="286"/>
      <c r="D52" s="302"/>
      <c r="E52" s="526"/>
      <c r="F52" s="256"/>
      <c r="I52" s="256"/>
      <c r="K52" s="272"/>
    </row>
    <row r="53" spans="1:11" s="186" customFormat="1">
      <c r="A53" s="245"/>
      <c r="B53" s="285" t="s">
        <v>147</v>
      </c>
      <c r="C53" s="286"/>
      <c r="D53" s="302"/>
      <c r="E53" s="526"/>
      <c r="F53" s="256"/>
      <c r="I53" s="256"/>
      <c r="K53" s="272"/>
    </row>
    <row r="54" spans="1:11" s="186" customFormat="1">
      <c r="A54" s="245"/>
      <c r="B54" s="311" t="s">
        <v>148</v>
      </c>
      <c r="C54" s="306" t="s">
        <v>143</v>
      </c>
      <c r="D54" s="302">
        <v>1</v>
      </c>
      <c r="E54" s="525"/>
      <c r="F54" s="256">
        <f>E54*D54</f>
        <v>0</v>
      </c>
      <c r="I54" s="256"/>
      <c r="K54" s="272"/>
    </row>
    <row r="55" spans="1:11" s="186" customFormat="1">
      <c r="A55" s="245"/>
      <c r="B55" s="312"/>
      <c r="C55" s="286"/>
      <c r="D55" s="302"/>
      <c r="E55" s="526"/>
      <c r="F55" s="256"/>
      <c r="I55" s="256"/>
      <c r="K55" s="272"/>
    </row>
    <row r="56" spans="1:11" s="186" customFormat="1" ht="36">
      <c r="A56" s="245">
        <v>3</v>
      </c>
      <c r="B56" s="305" t="s">
        <v>415</v>
      </c>
      <c r="C56" s="306" t="s">
        <v>143</v>
      </c>
      <c r="D56" s="302">
        <v>1</v>
      </c>
      <c r="E56" s="525"/>
      <c r="F56" s="256">
        <f>E56*D56</f>
        <v>0</v>
      </c>
      <c r="I56" s="256"/>
      <c r="K56" s="272"/>
    </row>
    <row r="57" spans="1:11" s="186" customFormat="1">
      <c r="A57" s="245"/>
      <c r="B57" s="312"/>
      <c r="C57" s="286"/>
      <c r="D57" s="302"/>
      <c r="E57" s="526"/>
      <c r="F57" s="256"/>
      <c r="I57" s="256"/>
      <c r="K57" s="272"/>
    </row>
    <row r="58" spans="1:11" s="186" customFormat="1" ht="48">
      <c r="A58" s="245">
        <v>4</v>
      </c>
      <c r="B58" s="305" t="s">
        <v>417</v>
      </c>
      <c r="C58" s="306" t="s">
        <v>143</v>
      </c>
      <c r="D58" s="302">
        <v>1</v>
      </c>
      <c r="E58" s="525"/>
      <c r="F58" s="256">
        <f>E58*D58</f>
        <v>0</v>
      </c>
      <c r="I58" s="256"/>
      <c r="K58" s="272"/>
    </row>
    <row r="59" spans="1:11" s="186" customFormat="1" ht="24">
      <c r="A59" s="245"/>
      <c r="B59" s="305" t="s">
        <v>418</v>
      </c>
      <c r="C59" s="286"/>
      <c r="D59" s="302"/>
      <c r="E59" s="526"/>
      <c r="F59" s="256"/>
      <c r="I59" s="256"/>
      <c r="K59" s="272"/>
    </row>
    <row r="60" spans="1:11" s="186" customFormat="1" ht="12" customHeight="1">
      <c r="A60" s="245"/>
      <c r="B60" s="313"/>
      <c r="C60" s="286"/>
      <c r="D60" s="302"/>
      <c r="E60" s="526"/>
      <c r="F60" s="256"/>
      <c r="I60" s="256"/>
      <c r="K60" s="272"/>
    </row>
    <row r="61" spans="1:11" ht="36">
      <c r="A61" s="245">
        <v>5</v>
      </c>
      <c r="B61" s="305" t="s">
        <v>149</v>
      </c>
      <c r="E61" s="526"/>
      <c r="F61" s="256"/>
      <c r="J61" s="186"/>
      <c r="K61" s="272"/>
    </row>
    <row r="62" spans="1:11">
      <c r="A62" s="245"/>
      <c r="B62" s="313" t="s">
        <v>150</v>
      </c>
      <c r="E62" s="526"/>
      <c r="F62" s="256"/>
      <c r="J62" s="186"/>
      <c r="K62" s="272"/>
    </row>
    <row r="63" spans="1:11">
      <c r="A63" s="245"/>
      <c r="B63" s="313" t="s">
        <v>151</v>
      </c>
      <c r="C63" s="306" t="s">
        <v>143</v>
      </c>
      <c r="D63" s="302">
        <v>1</v>
      </c>
      <c r="E63" s="525"/>
      <c r="F63" s="256">
        <f>E63*D63</f>
        <v>0</v>
      </c>
      <c r="J63" s="186"/>
      <c r="K63" s="272"/>
    </row>
    <row r="64" spans="1:11">
      <c r="A64" s="245"/>
      <c r="B64" s="314"/>
      <c r="E64" s="526"/>
      <c r="F64" s="256"/>
      <c r="J64" s="186"/>
      <c r="K64" s="272"/>
    </row>
    <row r="65" spans="1:11" s="257" customFormat="1" ht="72">
      <c r="A65" s="245">
        <v>6</v>
      </c>
      <c r="B65" s="305" t="s">
        <v>419</v>
      </c>
      <c r="C65" s="270"/>
      <c r="D65" s="315"/>
      <c r="E65" s="535"/>
      <c r="F65" s="270"/>
    </row>
    <row r="66" spans="1:11" s="316" customFormat="1">
      <c r="A66" s="245"/>
      <c r="B66" s="263" t="s">
        <v>152</v>
      </c>
      <c r="C66" s="286" t="s">
        <v>18</v>
      </c>
      <c r="D66" s="302">
        <v>20</v>
      </c>
      <c r="E66" s="525"/>
      <c r="F66" s="271">
        <f>E66*D66</f>
        <v>0</v>
      </c>
    </row>
    <row r="67" spans="1:11" ht="13.5">
      <c r="A67" s="245"/>
      <c r="B67" s="317"/>
      <c r="D67" s="318"/>
      <c r="E67" s="526"/>
      <c r="F67" s="271"/>
      <c r="J67" s="186"/>
      <c r="K67" s="272"/>
    </row>
    <row r="68" spans="1:11" s="186" customFormat="1" ht="36">
      <c r="A68" s="245">
        <v>7</v>
      </c>
      <c r="B68" s="305" t="s">
        <v>153</v>
      </c>
      <c r="C68" s="286" t="s">
        <v>21</v>
      </c>
      <c r="D68" s="302">
        <v>1</v>
      </c>
      <c r="E68" s="525"/>
      <c r="F68" s="256">
        <f>E68*D68</f>
        <v>0</v>
      </c>
      <c r="I68" s="256"/>
      <c r="K68" s="272"/>
    </row>
    <row r="69" spans="1:11" s="270" customFormat="1" ht="12">
      <c r="A69" s="269"/>
      <c r="B69" s="319"/>
      <c r="C69" s="286"/>
      <c r="D69" s="320"/>
      <c r="E69" s="536"/>
    </row>
    <row r="70" spans="1:11" s="270" customFormat="1" ht="24">
      <c r="A70" s="230">
        <v>8</v>
      </c>
      <c r="B70" s="319" t="s">
        <v>420</v>
      </c>
      <c r="C70" s="286"/>
      <c r="D70" s="321"/>
      <c r="E70" s="536"/>
      <c r="I70" s="256"/>
      <c r="J70" s="322"/>
      <c r="K70" s="323"/>
    </row>
    <row r="71" spans="1:11" s="322" customFormat="1" ht="14.25" customHeight="1">
      <c r="A71" s="230"/>
      <c r="B71" s="319" t="s">
        <v>152</v>
      </c>
      <c r="C71" s="286" t="s">
        <v>143</v>
      </c>
      <c r="D71" s="302">
        <v>8</v>
      </c>
      <c r="E71" s="525"/>
      <c r="F71" s="256">
        <f>E71*D71</f>
        <v>0</v>
      </c>
      <c r="I71" s="313"/>
      <c r="K71" s="323"/>
    </row>
    <row r="72" spans="1:11" s="322" customFormat="1" ht="14.25" customHeight="1">
      <c r="A72" s="230"/>
      <c r="B72" s="319"/>
      <c r="C72" s="286"/>
      <c r="D72" s="302"/>
      <c r="E72" s="526"/>
      <c r="F72" s="256"/>
      <c r="I72" s="313"/>
      <c r="K72" s="323"/>
    </row>
    <row r="73" spans="1:11" s="322" customFormat="1" ht="14.25" customHeight="1">
      <c r="A73" s="269"/>
      <c r="B73" s="301" t="s">
        <v>154</v>
      </c>
      <c r="C73" s="286"/>
      <c r="D73" s="302"/>
      <c r="E73" s="526"/>
      <c r="F73" s="256"/>
      <c r="I73" s="313"/>
      <c r="K73" s="323"/>
    </row>
    <row r="74" spans="1:11" s="322" customFormat="1" ht="14.25" customHeight="1">
      <c r="A74" s="230"/>
      <c r="B74" s="319"/>
      <c r="C74" s="286"/>
      <c r="D74" s="302"/>
      <c r="E74" s="526"/>
      <c r="F74" s="256"/>
      <c r="I74" s="313"/>
      <c r="K74" s="323"/>
    </row>
    <row r="75" spans="1:11" s="322" customFormat="1" ht="14.25" customHeight="1">
      <c r="A75" s="245">
        <v>9</v>
      </c>
      <c r="B75" s="305" t="s">
        <v>155</v>
      </c>
      <c r="C75" s="286" t="s">
        <v>21</v>
      </c>
      <c r="D75" s="302">
        <v>1</v>
      </c>
      <c r="E75" s="525"/>
      <c r="F75" s="256">
        <f>E75*D75</f>
        <v>0</v>
      </c>
      <c r="I75" s="313"/>
      <c r="K75" s="323"/>
    </row>
    <row r="76" spans="1:11" s="322" customFormat="1" ht="14.25" customHeight="1">
      <c r="A76" s="230"/>
      <c r="B76" s="319"/>
      <c r="C76" s="286"/>
      <c r="D76" s="302"/>
      <c r="E76" s="526"/>
      <c r="F76" s="256"/>
      <c r="I76" s="313"/>
      <c r="K76" s="323"/>
    </row>
    <row r="77" spans="1:11" s="325" customFormat="1" ht="123.75" customHeight="1">
      <c r="A77" s="230">
        <v>10</v>
      </c>
      <c r="B77" s="324" t="s">
        <v>421</v>
      </c>
      <c r="E77" s="537"/>
      <c r="I77" s="326"/>
      <c r="K77" s="327"/>
    </row>
    <row r="78" spans="1:11" s="325" customFormat="1" ht="24" customHeight="1">
      <c r="A78" s="230"/>
      <c r="B78" s="319" t="s">
        <v>156</v>
      </c>
      <c r="C78" s="286" t="s">
        <v>21</v>
      </c>
      <c r="D78" s="328">
        <v>12</v>
      </c>
      <c r="E78" s="525"/>
      <c r="F78" s="256">
        <f>E78*D78</f>
        <v>0</v>
      </c>
      <c r="I78" s="326"/>
      <c r="K78" s="327"/>
    </row>
    <row r="79" spans="1:11" s="325" customFormat="1" ht="14.45" customHeight="1">
      <c r="A79" s="230"/>
      <c r="B79" s="319"/>
      <c r="C79" s="286"/>
      <c r="D79" s="328"/>
      <c r="E79" s="526"/>
      <c r="F79" s="256"/>
      <c r="I79" s="326"/>
      <c r="K79" s="327"/>
    </row>
    <row r="80" spans="1:11" s="322" customFormat="1" ht="51.6" customHeight="1">
      <c r="A80" s="447">
        <v>11</v>
      </c>
      <c r="B80" s="448" t="s">
        <v>422</v>
      </c>
      <c r="C80" s="449"/>
      <c r="D80" s="318"/>
      <c r="E80" s="538"/>
      <c r="F80" s="450"/>
      <c r="I80" s="313"/>
      <c r="K80" s="323"/>
    </row>
    <row r="81" spans="1:11" s="322" customFormat="1" ht="14.25" customHeight="1">
      <c r="A81" s="447"/>
      <c r="B81" s="448" t="s">
        <v>157</v>
      </c>
      <c r="C81" s="449" t="s">
        <v>143</v>
      </c>
      <c r="D81" s="318">
        <v>24</v>
      </c>
      <c r="E81" s="539"/>
      <c r="F81" s="450">
        <f>E81*D81</f>
        <v>0</v>
      </c>
      <c r="I81" s="313"/>
      <c r="K81" s="323"/>
    </row>
    <row r="82" spans="1:11" s="325" customFormat="1" ht="15.6" customHeight="1">
      <c r="A82" s="230"/>
      <c r="B82" s="319"/>
      <c r="C82" s="286"/>
      <c r="D82" s="328"/>
      <c r="E82" s="526"/>
      <c r="F82" s="256"/>
      <c r="I82" s="326"/>
      <c r="K82" s="327"/>
    </row>
    <row r="83" spans="1:11" s="325" customFormat="1" ht="75.75" customHeight="1">
      <c r="A83" s="230">
        <v>12</v>
      </c>
      <c r="B83" s="324" t="s">
        <v>423</v>
      </c>
      <c r="C83" s="286" t="s">
        <v>21</v>
      </c>
      <c r="D83" s="328">
        <v>12</v>
      </c>
      <c r="E83" s="525"/>
      <c r="F83" s="256">
        <f>E83*D83</f>
        <v>0</v>
      </c>
      <c r="I83" s="326"/>
      <c r="K83" s="327"/>
    </row>
    <row r="84" spans="1:11" s="322" customFormat="1" ht="14.25" customHeight="1">
      <c r="A84" s="230"/>
      <c r="B84" s="319"/>
      <c r="C84" s="286"/>
      <c r="D84" s="302"/>
      <c r="E84" s="526"/>
      <c r="F84" s="256"/>
      <c r="I84" s="313"/>
      <c r="K84" s="323"/>
    </row>
    <row r="85" spans="1:11" s="322" customFormat="1" ht="74.45" customHeight="1">
      <c r="A85" s="245">
        <v>13</v>
      </c>
      <c r="B85" s="305" t="s">
        <v>158</v>
      </c>
      <c r="C85" s="329" t="s">
        <v>21</v>
      </c>
      <c r="D85" s="308">
        <v>1</v>
      </c>
      <c r="E85" s="533"/>
      <c r="F85" s="309">
        <f>E85*D85</f>
        <v>0</v>
      </c>
      <c r="I85" s="313"/>
      <c r="K85" s="323"/>
    </row>
    <row r="86" spans="1:11" s="322" customFormat="1" ht="37.9" customHeight="1">
      <c r="A86" s="245"/>
      <c r="B86" s="305" t="s">
        <v>159</v>
      </c>
      <c r="C86" s="286"/>
      <c r="D86" s="302"/>
      <c r="E86" s="526"/>
      <c r="F86" s="256"/>
      <c r="I86" s="313"/>
      <c r="K86" s="323"/>
    </row>
    <row r="87" spans="1:11" s="322" customFormat="1" ht="72.599999999999994" customHeight="1">
      <c r="A87" s="245"/>
      <c r="B87" s="305" t="s">
        <v>160</v>
      </c>
      <c r="C87" s="286"/>
      <c r="D87" s="302"/>
      <c r="E87" s="526"/>
      <c r="F87" s="256"/>
      <c r="I87" s="313"/>
      <c r="K87" s="323"/>
    </row>
    <row r="88" spans="1:11" s="322" customFormat="1" ht="14.25" customHeight="1">
      <c r="A88" s="230"/>
      <c r="B88" s="319"/>
      <c r="C88" s="286"/>
      <c r="D88" s="302"/>
      <c r="E88" s="526"/>
      <c r="F88" s="256"/>
      <c r="I88" s="313"/>
      <c r="K88" s="323"/>
    </row>
    <row r="89" spans="1:11" s="325" customFormat="1" ht="72.599999999999994" customHeight="1">
      <c r="A89" s="230">
        <v>14</v>
      </c>
      <c r="B89" s="324" t="s">
        <v>161</v>
      </c>
      <c r="E89" s="537"/>
      <c r="I89" s="326"/>
      <c r="K89" s="327"/>
    </row>
    <row r="90" spans="1:11" s="325" customFormat="1" ht="29.25" customHeight="1">
      <c r="A90" s="230"/>
      <c r="B90" s="319" t="s">
        <v>424</v>
      </c>
      <c r="C90" s="286" t="s">
        <v>21</v>
      </c>
      <c r="D90" s="328">
        <v>18</v>
      </c>
      <c r="E90" s="525"/>
      <c r="F90" s="256">
        <f>E90*D90</f>
        <v>0</v>
      </c>
      <c r="I90" s="326"/>
      <c r="K90" s="327"/>
    </row>
    <row r="91" spans="1:11" s="322" customFormat="1" ht="14.25" customHeight="1">
      <c r="A91" s="230"/>
      <c r="B91" s="319"/>
      <c r="C91" s="286"/>
      <c r="D91" s="302"/>
      <c r="E91" s="526"/>
      <c r="F91" s="256"/>
      <c r="I91" s="313"/>
      <c r="K91" s="323"/>
    </row>
    <row r="92" spans="1:11" s="322" customFormat="1" ht="52.15" customHeight="1">
      <c r="A92" s="245">
        <v>15</v>
      </c>
      <c r="B92" s="305" t="s">
        <v>162</v>
      </c>
      <c r="C92" s="286" t="s">
        <v>21</v>
      </c>
      <c r="D92" s="302">
        <v>5</v>
      </c>
      <c r="E92" s="525"/>
      <c r="F92" s="256">
        <f>E92*D92</f>
        <v>0</v>
      </c>
      <c r="I92" s="313"/>
      <c r="K92" s="323"/>
    </row>
    <row r="93" spans="1:11" s="322" customFormat="1" ht="14.25" customHeight="1">
      <c r="A93" s="230"/>
      <c r="B93" s="319"/>
      <c r="C93" s="286"/>
      <c r="D93" s="302"/>
      <c r="E93" s="526"/>
      <c r="F93" s="256"/>
      <c r="I93" s="313"/>
      <c r="K93" s="323"/>
    </row>
    <row r="94" spans="1:11" s="322" customFormat="1" ht="49.15" customHeight="1">
      <c r="A94" s="245">
        <v>16</v>
      </c>
      <c r="B94" s="305" t="s">
        <v>163</v>
      </c>
      <c r="C94" s="286" t="s">
        <v>21</v>
      </c>
      <c r="D94" s="302">
        <v>5</v>
      </c>
      <c r="E94" s="525"/>
      <c r="F94" s="256">
        <f>E94*D94</f>
        <v>0</v>
      </c>
      <c r="I94" s="313"/>
      <c r="K94" s="323"/>
    </row>
    <row r="95" spans="1:11" s="322" customFormat="1" ht="14.25" customHeight="1">
      <c r="A95" s="230"/>
      <c r="B95" s="319"/>
      <c r="C95" s="286"/>
      <c r="D95" s="302"/>
      <c r="E95" s="526"/>
      <c r="F95" s="256"/>
      <c r="I95" s="313"/>
      <c r="K95" s="323"/>
    </row>
    <row r="96" spans="1:11" s="322" customFormat="1" ht="51.6" customHeight="1">
      <c r="A96" s="245">
        <v>17</v>
      </c>
      <c r="B96" s="305" t="s">
        <v>164</v>
      </c>
      <c r="C96" s="286" t="s">
        <v>21</v>
      </c>
      <c r="D96" s="302">
        <v>2</v>
      </c>
      <c r="E96" s="525"/>
      <c r="F96" s="256">
        <f>E96*D96</f>
        <v>0</v>
      </c>
      <c r="I96" s="313"/>
      <c r="K96" s="323"/>
    </row>
    <row r="97" spans="1:11" s="322" customFormat="1" ht="14.25" customHeight="1">
      <c r="A97" s="230"/>
      <c r="B97" s="319"/>
      <c r="C97" s="286"/>
      <c r="D97" s="302"/>
      <c r="E97" s="526"/>
      <c r="F97" s="256"/>
      <c r="I97" s="313"/>
      <c r="K97" s="323"/>
    </row>
    <row r="98" spans="1:11" s="322" customFormat="1" ht="66" customHeight="1">
      <c r="A98" s="230">
        <v>18</v>
      </c>
      <c r="B98" s="305" t="s">
        <v>425</v>
      </c>
      <c r="C98" s="286"/>
      <c r="D98" s="302"/>
      <c r="E98" s="526"/>
      <c r="F98" s="256"/>
      <c r="I98" s="313"/>
      <c r="K98" s="323"/>
    </row>
    <row r="99" spans="1:11" s="322" customFormat="1" ht="18" customHeight="1">
      <c r="A99" s="230"/>
      <c r="B99" s="305" t="s">
        <v>152</v>
      </c>
      <c r="C99" s="286" t="s">
        <v>18</v>
      </c>
      <c r="D99" s="302">
        <v>30</v>
      </c>
      <c r="E99" s="525"/>
      <c r="F99" s="256">
        <f>E99*D99</f>
        <v>0</v>
      </c>
      <c r="I99" s="313"/>
      <c r="K99" s="323"/>
    </row>
    <row r="100" spans="1:11" s="322" customFormat="1" ht="13.15" customHeight="1">
      <c r="A100" s="230"/>
      <c r="B100" s="305"/>
      <c r="C100" s="286"/>
      <c r="D100" s="302"/>
      <c r="E100" s="526"/>
      <c r="F100" s="256"/>
      <c r="I100" s="313"/>
      <c r="K100" s="323"/>
    </row>
    <row r="101" spans="1:11" s="322" customFormat="1" ht="49.15" customHeight="1">
      <c r="A101" s="230">
        <v>19</v>
      </c>
      <c r="B101" s="305" t="s">
        <v>165</v>
      </c>
      <c r="C101" s="286" t="s">
        <v>21</v>
      </c>
      <c r="D101" s="302">
        <v>13</v>
      </c>
      <c r="E101" s="525"/>
      <c r="F101" s="256">
        <f>E101*D101</f>
        <v>0</v>
      </c>
      <c r="I101" s="313"/>
      <c r="K101" s="323"/>
    </row>
    <row r="102" spans="1:11" s="322" customFormat="1" ht="14.25" customHeight="1">
      <c r="A102" s="230"/>
      <c r="B102" s="319"/>
      <c r="C102" s="286"/>
      <c r="D102" s="302"/>
      <c r="E102" s="526"/>
      <c r="F102" s="256"/>
      <c r="I102" s="313"/>
      <c r="K102" s="323"/>
    </row>
    <row r="103" spans="1:11" s="322" customFormat="1" ht="99" customHeight="1">
      <c r="A103" s="245">
        <v>20</v>
      </c>
      <c r="B103" s="305" t="s">
        <v>285</v>
      </c>
      <c r="C103" s="329" t="s">
        <v>21</v>
      </c>
      <c r="D103" s="308">
        <v>1</v>
      </c>
      <c r="E103" s="533"/>
      <c r="F103" s="309">
        <f>E103*D103</f>
        <v>0</v>
      </c>
      <c r="I103" s="313"/>
      <c r="K103" s="323"/>
    </row>
    <row r="104" spans="1:11" s="322" customFormat="1" ht="14.25" customHeight="1">
      <c r="A104" s="230"/>
      <c r="B104" s="319"/>
      <c r="C104" s="286"/>
      <c r="D104" s="320"/>
      <c r="E104" s="540"/>
      <c r="I104" s="313"/>
      <c r="K104" s="323"/>
    </row>
    <row r="105" spans="1:11" s="186" customFormat="1">
      <c r="A105" s="269"/>
      <c r="B105" s="330" t="str">
        <f>B46</f>
        <v>OGREVANJE, HLAJENJE IN RAZVOD</v>
      </c>
      <c r="C105" s="331"/>
      <c r="D105" s="332"/>
      <c r="E105" s="527" t="s">
        <v>129</v>
      </c>
      <c r="F105" s="277">
        <f>SUM(F46:F104)</f>
        <v>0</v>
      </c>
      <c r="G105" s="256"/>
      <c r="H105" s="256"/>
      <c r="I105" s="256"/>
      <c r="K105" s="272"/>
    </row>
    <row r="106" spans="1:11" s="322" customFormat="1" ht="12">
      <c r="A106" s="333"/>
      <c r="B106" s="334" t="s">
        <v>121</v>
      </c>
      <c r="C106" s="335"/>
      <c r="D106" s="335"/>
      <c r="E106" s="541"/>
      <c r="F106" s="336"/>
      <c r="G106" s="337"/>
      <c r="H106" s="256"/>
      <c r="I106" s="256"/>
      <c r="J106" s="256"/>
    </row>
    <row r="107" spans="1:11" s="322" customFormat="1" ht="13.5">
      <c r="A107" s="269"/>
      <c r="B107" s="285" t="s">
        <v>122</v>
      </c>
      <c r="C107" s="286"/>
      <c r="D107" s="318"/>
      <c r="E107" s="517"/>
      <c r="F107" s="233"/>
      <c r="H107" s="256"/>
    </row>
    <row r="108" spans="1:11" s="322" customFormat="1" ht="13.5">
      <c r="A108" s="245"/>
      <c r="B108" s="319" t="s">
        <v>166</v>
      </c>
      <c r="C108" s="286"/>
      <c r="D108" s="318"/>
      <c r="E108" s="526"/>
      <c r="F108" s="256"/>
    </row>
    <row r="109" spans="1:11" s="322" customFormat="1" ht="24">
      <c r="A109" s="245"/>
      <c r="B109" s="319" t="s">
        <v>167</v>
      </c>
      <c r="C109" s="286"/>
      <c r="D109" s="318"/>
      <c r="E109" s="526"/>
      <c r="F109" s="256"/>
    </row>
    <row r="110" spans="1:11" s="322" customFormat="1" ht="13.5">
      <c r="A110" s="245"/>
      <c r="B110" s="319" t="s">
        <v>168</v>
      </c>
      <c r="C110" s="286"/>
      <c r="D110" s="318"/>
      <c r="E110" s="526"/>
      <c r="F110" s="256"/>
    </row>
    <row r="111" spans="1:11" s="322" customFormat="1" ht="24">
      <c r="A111" s="245"/>
      <c r="B111" s="319" t="s">
        <v>169</v>
      </c>
      <c r="C111" s="286"/>
      <c r="D111" s="318"/>
      <c r="E111" s="526"/>
      <c r="F111" s="256"/>
    </row>
    <row r="112" spans="1:11" s="322" customFormat="1" ht="15" customHeight="1">
      <c r="A112" s="245"/>
      <c r="B112" s="319"/>
      <c r="C112" s="286"/>
      <c r="D112" s="318"/>
      <c r="E112" s="526"/>
      <c r="F112" s="256"/>
    </row>
    <row r="113" spans="1:9" s="322" customFormat="1" ht="24">
      <c r="A113" s="245">
        <v>1</v>
      </c>
      <c r="B113" s="239" t="s">
        <v>170</v>
      </c>
      <c r="C113" s="286" t="s">
        <v>21</v>
      </c>
      <c r="D113" s="318">
        <v>1</v>
      </c>
      <c r="E113" s="525"/>
      <c r="F113" s="256">
        <f>E113*D113</f>
        <v>0</v>
      </c>
    </row>
    <row r="114" spans="1:9" s="322" customFormat="1" ht="14.45" customHeight="1">
      <c r="A114" s="245"/>
      <c r="B114" s="319"/>
      <c r="C114" s="286"/>
      <c r="D114" s="318"/>
      <c r="E114" s="526"/>
      <c r="F114" s="256"/>
    </row>
    <row r="115" spans="1:9" s="322" customFormat="1" ht="18" customHeight="1">
      <c r="A115" s="245">
        <v>2</v>
      </c>
      <c r="B115" s="239" t="s">
        <v>128</v>
      </c>
      <c r="C115" s="286" t="s">
        <v>21</v>
      </c>
      <c r="D115" s="318">
        <v>1</v>
      </c>
      <c r="E115" s="525"/>
      <c r="F115" s="256">
        <f>E115*D115</f>
        <v>0</v>
      </c>
    </row>
    <row r="116" spans="1:9" s="322" customFormat="1" ht="10.5" customHeight="1">
      <c r="A116" s="245"/>
      <c r="B116" s="319"/>
      <c r="C116" s="286"/>
      <c r="D116" s="318"/>
      <c r="E116" s="526"/>
      <c r="F116" s="256"/>
    </row>
    <row r="117" spans="1:9" s="238" customFormat="1" ht="13.5">
      <c r="A117" s="269"/>
      <c r="B117" s="477" t="str">
        <f>B106</f>
        <v>SPLOŠNO</v>
      </c>
      <c r="C117" s="331"/>
      <c r="D117" s="478"/>
      <c r="E117" s="542" t="s">
        <v>119</v>
      </c>
      <c r="F117" s="479">
        <f>SUM(F106:F116)</f>
        <v>0</v>
      </c>
      <c r="G117" s="256"/>
      <c r="H117" s="256"/>
      <c r="I117" s="256"/>
    </row>
    <row r="118" spans="1:9" s="186" customFormat="1">
      <c r="A118" s="230"/>
      <c r="B118" s="338"/>
      <c r="C118" s="286"/>
      <c r="D118" s="302"/>
      <c r="E118" s="532"/>
      <c r="F118" s="303"/>
      <c r="G118" s="256"/>
      <c r="H118" s="256"/>
      <c r="I118" s="256"/>
    </row>
    <row r="119" spans="1:9" s="339" customFormat="1" ht="15" customHeight="1">
      <c r="A119" s="230"/>
      <c r="B119" s="236"/>
      <c r="C119" s="286"/>
      <c r="D119" s="302"/>
      <c r="E119" s="523"/>
      <c r="F119" s="255"/>
      <c r="G119" s="256"/>
      <c r="H119" s="256"/>
      <c r="I119" s="256"/>
    </row>
    <row r="120" spans="1:9" s="186" customFormat="1">
      <c r="A120" s="230"/>
      <c r="B120" s="340"/>
      <c r="C120" s="286"/>
      <c r="D120" s="302"/>
      <c r="E120" s="520"/>
      <c r="F120" s="205"/>
      <c r="G120" s="256"/>
      <c r="H120" s="256"/>
      <c r="I120" s="256"/>
    </row>
    <row r="121" spans="1:9" s="186" customFormat="1" ht="10.5" customHeight="1">
      <c r="A121" s="230"/>
      <c r="B121" s="340"/>
      <c r="C121" s="286"/>
      <c r="D121" s="302"/>
      <c r="E121" s="520"/>
      <c r="F121" s="205"/>
      <c r="G121" s="256"/>
      <c r="H121" s="256"/>
      <c r="I121" s="256"/>
    </row>
    <row r="122" spans="1:9" s="186" customFormat="1" ht="13.5" customHeight="1">
      <c r="A122" s="230"/>
      <c r="B122" s="340"/>
      <c r="C122" s="286"/>
      <c r="D122" s="302"/>
      <c r="E122" s="520"/>
      <c r="F122" s="205"/>
      <c r="G122" s="256"/>
      <c r="H122" s="256"/>
      <c r="I122" s="256"/>
    </row>
    <row r="123" spans="1:9" s="186" customFormat="1">
      <c r="A123" s="230"/>
      <c r="B123" s="340"/>
      <c r="C123" s="286"/>
      <c r="D123" s="302"/>
      <c r="E123" s="520"/>
      <c r="F123" s="205"/>
      <c r="G123" s="256"/>
      <c r="H123" s="256"/>
      <c r="I123" s="256"/>
    </row>
    <row r="124" spans="1:9" s="186" customFormat="1">
      <c r="A124" s="230"/>
      <c r="B124" s="340"/>
      <c r="C124" s="286"/>
      <c r="D124" s="302"/>
      <c r="E124" s="520"/>
      <c r="F124" s="205"/>
      <c r="G124" s="256"/>
      <c r="H124" s="256"/>
      <c r="I124" s="256"/>
    </row>
    <row r="125" spans="1:9" s="186" customFormat="1">
      <c r="A125" s="230"/>
      <c r="B125" s="340"/>
      <c r="C125" s="286"/>
      <c r="D125" s="302"/>
      <c r="E125" s="520"/>
      <c r="F125" s="205"/>
      <c r="G125" s="256"/>
      <c r="H125" s="256"/>
      <c r="I125" s="256"/>
    </row>
    <row r="126" spans="1:9" s="186" customFormat="1">
      <c r="A126" s="230"/>
      <c r="B126" s="340"/>
      <c r="C126" s="286"/>
      <c r="D126" s="302"/>
      <c r="E126" s="520"/>
      <c r="F126" s="205"/>
      <c r="G126" s="256"/>
      <c r="H126" s="256"/>
      <c r="I126" s="256"/>
    </row>
    <row r="127" spans="1:9" s="186" customFormat="1" ht="11.25" customHeight="1">
      <c r="A127" s="230"/>
      <c r="B127" s="340"/>
      <c r="C127" s="286"/>
      <c r="D127" s="302"/>
      <c r="E127" s="520"/>
      <c r="F127" s="205"/>
      <c r="G127" s="256"/>
      <c r="H127" s="256"/>
      <c r="I127" s="256"/>
    </row>
    <row r="128" spans="1:9" s="186" customFormat="1">
      <c r="A128" s="230"/>
      <c r="B128" s="340"/>
      <c r="C128" s="286"/>
      <c r="D128" s="302"/>
      <c r="E128" s="520"/>
      <c r="F128" s="205"/>
      <c r="G128" s="256"/>
      <c r="H128" s="256"/>
      <c r="I128" s="256"/>
    </row>
    <row r="129" spans="1:9" s="186" customFormat="1">
      <c r="A129" s="230"/>
      <c r="B129" s="340"/>
      <c r="C129" s="286"/>
      <c r="D129" s="302"/>
      <c r="E129" s="520"/>
      <c r="F129" s="205"/>
      <c r="G129" s="256"/>
      <c r="H129" s="256"/>
      <c r="I129" s="256"/>
    </row>
    <row r="130" spans="1:9" s="186" customFormat="1" ht="11.25" customHeight="1">
      <c r="A130" s="230"/>
      <c r="B130" s="340"/>
      <c r="C130" s="286"/>
      <c r="D130" s="302"/>
      <c r="E130" s="520"/>
      <c r="F130" s="205"/>
      <c r="G130" s="256"/>
      <c r="H130" s="256"/>
      <c r="I130" s="256"/>
    </row>
    <row r="131" spans="1:9" s="180" customFormat="1">
      <c r="A131" s="230"/>
      <c r="B131" s="340"/>
      <c r="C131" s="286"/>
      <c r="D131" s="302"/>
      <c r="E131" s="520"/>
      <c r="F131" s="205"/>
      <c r="G131" s="256"/>
      <c r="H131" s="256"/>
      <c r="I131" s="256"/>
    </row>
    <row r="132" spans="1:9" s="186" customFormat="1">
      <c r="A132" s="230"/>
      <c r="B132" s="340"/>
      <c r="C132" s="286"/>
      <c r="D132" s="302"/>
      <c r="E132" s="520"/>
      <c r="F132" s="205"/>
      <c r="G132" s="256"/>
      <c r="H132" s="256"/>
      <c r="I132" s="256"/>
    </row>
    <row r="133" spans="1:9" s="186" customFormat="1">
      <c r="A133" s="230"/>
      <c r="B133" s="340"/>
      <c r="C133" s="286"/>
      <c r="D133" s="302"/>
      <c r="E133" s="520"/>
      <c r="F133" s="205"/>
      <c r="G133" s="256"/>
      <c r="H133" s="256"/>
      <c r="I133" s="256"/>
    </row>
    <row r="134" spans="1:9" s="186" customFormat="1">
      <c r="A134" s="230"/>
      <c r="B134" s="340"/>
      <c r="C134" s="286"/>
      <c r="D134" s="302"/>
      <c r="E134" s="520"/>
      <c r="F134" s="205"/>
      <c r="G134" s="256"/>
      <c r="H134" s="256"/>
      <c r="I134" s="256"/>
    </row>
    <row r="135" spans="1:9" s="257" customFormat="1" ht="15" customHeight="1">
      <c r="A135" s="230"/>
      <c r="B135" s="340"/>
      <c r="C135" s="286"/>
      <c r="D135" s="302"/>
      <c r="E135" s="520"/>
      <c r="F135" s="205"/>
      <c r="G135" s="256"/>
      <c r="H135" s="256"/>
      <c r="I135" s="256"/>
    </row>
    <row r="136" spans="1:9" s="257" customFormat="1" ht="14.25" customHeight="1">
      <c r="A136" s="230"/>
      <c r="B136" s="340"/>
      <c r="C136" s="286"/>
      <c r="D136" s="302"/>
      <c r="E136" s="520"/>
      <c r="F136" s="205"/>
      <c r="G136" s="256"/>
      <c r="H136" s="256"/>
      <c r="I136" s="256"/>
    </row>
    <row r="137" spans="1:9" s="257" customFormat="1" ht="13.5" customHeight="1">
      <c r="A137" s="230"/>
      <c r="B137" s="340"/>
      <c r="C137" s="286"/>
      <c r="D137" s="302"/>
      <c r="E137" s="520"/>
      <c r="F137" s="205"/>
      <c r="G137" s="256"/>
      <c r="H137" s="256"/>
      <c r="I137" s="256"/>
    </row>
    <row r="138" spans="1:9" s="257" customFormat="1" ht="13.5" customHeight="1">
      <c r="A138" s="230"/>
      <c r="B138" s="340"/>
      <c r="C138" s="286"/>
      <c r="D138" s="302"/>
      <c r="E138" s="520"/>
      <c r="F138" s="205"/>
      <c r="G138" s="256"/>
      <c r="H138" s="256"/>
      <c r="I138" s="256"/>
    </row>
    <row r="139" spans="1:9" s="257" customFormat="1">
      <c r="A139" s="230"/>
      <c r="B139" s="340"/>
      <c r="C139" s="286"/>
      <c r="D139" s="302"/>
      <c r="E139" s="520"/>
      <c r="F139" s="205"/>
      <c r="G139" s="256"/>
      <c r="H139" s="256"/>
      <c r="I139" s="256"/>
    </row>
    <row r="140" spans="1:9" s="257" customFormat="1">
      <c r="A140" s="230"/>
      <c r="B140" s="340"/>
      <c r="C140" s="286"/>
      <c r="D140" s="302"/>
      <c r="E140" s="520"/>
      <c r="F140" s="205"/>
      <c r="G140" s="256"/>
      <c r="H140" s="256"/>
      <c r="I140" s="256"/>
    </row>
    <row r="141" spans="1:9" s="257" customFormat="1" ht="12.75" customHeight="1">
      <c r="A141" s="230"/>
      <c r="B141" s="340"/>
      <c r="C141" s="286"/>
      <c r="D141" s="302"/>
      <c r="E141" s="520"/>
      <c r="F141" s="205"/>
      <c r="G141" s="256"/>
      <c r="H141" s="256"/>
      <c r="I141" s="256"/>
    </row>
    <row r="142" spans="1:9" s="257" customFormat="1" ht="12.75" customHeight="1">
      <c r="A142" s="230"/>
      <c r="B142" s="340"/>
      <c r="C142" s="286"/>
      <c r="D142" s="302"/>
      <c r="E142" s="520"/>
      <c r="F142" s="205"/>
      <c r="G142" s="256"/>
      <c r="H142" s="256"/>
      <c r="I142" s="256"/>
    </row>
    <row r="143" spans="1:9" s="257" customFormat="1" ht="12.75" customHeight="1">
      <c r="A143" s="230"/>
      <c r="B143" s="340"/>
      <c r="C143" s="286"/>
      <c r="D143" s="302"/>
      <c r="E143" s="520"/>
      <c r="F143" s="205"/>
      <c r="G143" s="256"/>
      <c r="H143" s="256"/>
      <c r="I143" s="256"/>
    </row>
    <row r="144" spans="1:9" s="257" customFormat="1" ht="12.75" customHeight="1">
      <c r="A144" s="230"/>
      <c r="B144" s="340"/>
      <c r="C144" s="286"/>
      <c r="D144" s="302"/>
      <c r="E144" s="520"/>
      <c r="F144" s="205"/>
      <c r="G144" s="256"/>
      <c r="H144" s="256"/>
      <c r="I144" s="256"/>
    </row>
    <row r="145" spans="1:9" s="257" customFormat="1">
      <c r="A145" s="230"/>
      <c r="B145" s="340"/>
      <c r="C145" s="286"/>
      <c r="D145" s="302"/>
      <c r="E145" s="520"/>
      <c r="F145" s="205"/>
      <c r="G145" s="256"/>
      <c r="H145" s="256"/>
      <c r="I145" s="256"/>
    </row>
    <row r="146" spans="1:9" s="257" customFormat="1">
      <c r="A146" s="230"/>
      <c r="B146" s="340"/>
      <c r="C146" s="286"/>
      <c r="D146" s="302"/>
      <c r="E146" s="520"/>
      <c r="F146" s="205"/>
      <c r="G146" s="256"/>
      <c r="H146" s="256"/>
      <c r="I146" s="256"/>
    </row>
    <row r="147" spans="1:9" s="257" customFormat="1">
      <c r="A147" s="230"/>
      <c r="B147" s="340"/>
      <c r="C147" s="286"/>
      <c r="D147" s="302"/>
      <c r="E147" s="520"/>
      <c r="F147" s="205"/>
      <c r="G147" s="256"/>
      <c r="H147" s="256"/>
      <c r="I147" s="256"/>
    </row>
    <row r="148" spans="1:9" s="257" customFormat="1">
      <c r="A148" s="230"/>
      <c r="B148" s="340"/>
      <c r="C148" s="286"/>
      <c r="D148" s="302"/>
      <c r="E148" s="520"/>
      <c r="F148" s="205"/>
      <c r="G148" s="256"/>
      <c r="H148" s="256"/>
      <c r="I148" s="256"/>
    </row>
    <row r="149" spans="1:9" s="257" customFormat="1">
      <c r="A149" s="230"/>
      <c r="B149" s="340"/>
      <c r="C149" s="286"/>
      <c r="D149" s="302"/>
      <c r="E149" s="520"/>
      <c r="F149" s="205"/>
      <c r="G149" s="256"/>
      <c r="H149" s="256"/>
      <c r="I149" s="256"/>
    </row>
    <row r="150" spans="1:9" s="257" customFormat="1">
      <c r="A150" s="230"/>
      <c r="B150" s="340"/>
      <c r="C150" s="286"/>
      <c r="D150" s="302"/>
      <c r="E150" s="520"/>
      <c r="F150" s="205"/>
      <c r="G150" s="256"/>
      <c r="H150" s="256"/>
      <c r="I150" s="256"/>
    </row>
    <row r="151" spans="1:9" s="257" customFormat="1">
      <c r="A151" s="230"/>
      <c r="B151" s="340"/>
      <c r="C151" s="286"/>
      <c r="D151" s="302"/>
      <c r="E151" s="520"/>
      <c r="F151" s="205"/>
      <c r="G151" s="256"/>
      <c r="H151" s="256"/>
      <c r="I151" s="256"/>
    </row>
    <row r="152" spans="1:9" s="257" customFormat="1">
      <c r="A152" s="230"/>
      <c r="B152" s="340"/>
      <c r="C152" s="286"/>
      <c r="D152" s="302"/>
      <c r="E152" s="520"/>
      <c r="F152" s="205"/>
      <c r="G152" s="256"/>
      <c r="H152" s="256"/>
      <c r="I152" s="256"/>
    </row>
    <row r="153" spans="1:9" s="257" customFormat="1">
      <c r="A153" s="230"/>
      <c r="B153" s="340"/>
      <c r="C153" s="286"/>
      <c r="D153" s="302"/>
      <c r="E153" s="520"/>
      <c r="F153" s="205"/>
      <c r="G153" s="256"/>
      <c r="H153" s="256"/>
      <c r="I153" s="256"/>
    </row>
    <row r="154" spans="1:9" s="257" customFormat="1">
      <c r="A154" s="230"/>
      <c r="B154" s="340"/>
      <c r="C154" s="286"/>
      <c r="D154" s="302"/>
      <c r="E154" s="520"/>
      <c r="F154" s="205"/>
      <c r="G154" s="256"/>
      <c r="H154" s="256"/>
      <c r="I154" s="256"/>
    </row>
    <row r="155" spans="1:9" s="257" customFormat="1">
      <c r="A155" s="230"/>
      <c r="B155" s="340"/>
      <c r="C155" s="286"/>
      <c r="D155" s="302"/>
      <c r="E155" s="520"/>
      <c r="F155" s="205"/>
      <c r="G155" s="256"/>
      <c r="H155" s="256"/>
      <c r="I155" s="256"/>
    </row>
    <row r="156" spans="1:9" s="257" customFormat="1">
      <c r="A156" s="230"/>
      <c r="B156" s="340"/>
      <c r="C156" s="286"/>
      <c r="D156" s="302"/>
      <c r="E156" s="520"/>
      <c r="F156" s="205"/>
      <c r="G156" s="256"/>
      <c r="H156" s="256"/>
      <c r="I156" s="256"/>
    </row>
    <row r="157" spans="1:9" s="257" customFormat="1">
      <c r="A157" s="230"/>
      <c r="B157" s="340"/>
      <c r="C157" s="286"/>
      <c r="D157" s="302"/>
      <c r="E157" s="520"/>
      <c r="F157" s="205"/>
      <c r="G157" s="256"/>
      <c r="H157" s="256"/>
      <c r="I157" s="256"/>
    </row>
    <row r="158" spans="1:9" s="257" customFormat="1">
      <c r="A158" s="230"/>
      <c r="B158" s="340"/>
      <c r="C158" s="286"/>
      <c r="D158" s="302"/>
      <c r="E158" s="520"/>
      <c r="F158" s="205"/>
      <c r="G158" s="256"/>
      <c r="H158" s="256"/>
      <c r="I158" s="256"/>
    </row>
    <row r="159" spans="1:9" s="257" customFormat="1">
      <c r="A159" s="230"/>
      <c r="B159" s="340"/>
      <c r="C159" s="286"/>
      <c r="D159" s="302"/>
      <c r="E159" s="520"/>
      <c r="F159" s="205"/>
      <c r="G159" s="256"/>
      <c r="H159" s="256"/>
      <c r="I159" s="256"/>
    </row>
    <row r="160" spans="1:9" s="257" customFormat="1">
      <c r="A160" s="230"/>
      <c r="B160" s="340"/>
      <c r="C160" s="286"/>
      <c r="D160" s="302"/>
      <c r="E160" s="520"/>
      <c r="F160" s="205"/>
      <c r="G160" s="256"/>
      <c r="H160" s="256"/>
      <c r="I160" s="256"/>
    </row>
    <row r="161" spans="1:9" s="257" customFormat="1">
      <c r="A161" s="230"/>
      <c r="B161" s="340"/>
      <c r="C161" s="286"/>
      <c r="D161" s="302"/>
      <c r="E161" s="520"/>
      <c r="F161" s="205"/>
      <c r="G161" s="256"/>
      <c r="H161" s="256"/>
      <c r="I161" s="256"/>
    </row>
    <row r="162" spans="1:9" s="257" customFormat="1">
      <c r="A162" s="230"/>
      <c r="B162" s="340"/>
      <c r="C162" s="286"/>
      <c r="D162" s="302"/>
      <c r="E162" s="520"/>
      <c r="F162" s="205"/>
      <c r="G162" s="256"/>
      <c r="H162" s="256"/>
      <c r="I162" s="256"/>
    </row>
    <row r="163" spans="1:9" s="257" customFormat="1">
      <c r="A163" s="230"/>
      <c r="B163" s="340"/>
      <c r="C163" s="286"/>
      <c r="D163" s="302"/>
      <c r="E163" s="520"/>
      <c r="F163" s="205"/>
      <c r="G163" s="256"/>
      <c r="H163" s="256"/>
      <c r="I163" s="256"/>
    </row>
    <row r="164" spans="1:9" s="257" customFormat="1">
      <c r="A164" s="230"/>
      <c r="B164" s="340"/>
      <c r="C164" s="286"/>
      <c r="D164" s="302"/>
      <c r="E164" s="520"/>
      <c r="F164" s="205"/>
      <c r="G164" s="256"/>
      <c r="H164" s="256"/>
      <c r="I164" s="256"/>
    </row>
    <row r="165" spans="1:9" s="257" customFormat="1">
      <c r="A165" s="230"/>
      <c r="B165" s="340"/>
      <c r="C165" s="286"/>
      <c r="D165" s="302"/>
      <c r="E165" s="520"/>
      <c r="F165" s="205"/>
      <c r="G165" s="256"/>
      <c r="H165" s="256"/>
      <c r="I165" s="256"/>
    </row>
    <row r="166" spans="1:9" s="186" customFormat="1">
      <c r="A166" s="230"/>
      <c r="B166" s="340"/>
      <c r="C166" s="286"/>
      <c r="D166" s="302"/>
      <c r="E166" s="520"/>
      <c r="F166" s="205"/>
      <c r="G166" s="256"/>
      <c r="H166" s="256"/>
      <c r="I166" s="256"/>
    </row>
    <row r="167" spans="1:9" s="186" customFormat="1">
      <c r="A167" s="230"/>
      <c r="B167" s="340"/>
      <c r="C167" s="286"/>
      <c r="D167" s="302"/>
      <c r="E167" s="520"/>
      <c r="F167" s="205"/>
      <c r="G167" s="256"/>
      <c r="H167" s="256"/>
      <c r="I167" s="256"/>
    </row>
    <row r="168" spans="1:9" s="186" customFormat="1">
      <c r="A168" s="230"/>
      <c r="B168" s="340"/>
      <c r="C168" s="286"/>
      <c r="D168" s="302"/>
      <c r="E168" s="520"/>
      <c r="F168" s="205"/>
      <c r="G168" s="256"/>
      <c r="H168" s="256"/>
      <c r="I168" s="256"/>
    </row>
    <row r="169" spans="1:9" s="257" customFormat="1">
      <c r="A169" s="230"/>
      <c r="B169" s="340"/>
      <c r="C169" s="286"/>
      <c r="D169" s="302"/>
      <c r="E169" s="520"/>
      <c r="F169" s="205"/>
      <c r="G169" s="256"/>
      <c r="H169" s="256"/>
      <c r="I169" s="256"/>
    </row>
    <row r="170" spans="1:9" s="257" customFormat="1">
      <c r="A170" s="230"/>
      <c r="B170" s="340"/>
      <c r="C170" s="286"/>
      <c r="D170" s="302"/>
      <c r="E170" s="520"/>
      <c r="F170" s="205"/>
      <c r="G170" s="256"/>
      <c r="H170" s="256"/>
      <c r="I170" s="256"/>
    </row>
    <row r="171" spans="1:9" s="257" customFormat="1">
      <c r="A171" s="230"/>
      <c r="B171" s="340"/>
      <c r="C171" s="286"/>
      <c r="D171" s="302"/>
      <c r="E171" s="520"/>
      <c r="F171" s="205"/>
      <c r="G171" s="256"/>
      <c r="H171" s="256"/>
      <c r="I171" s="256"/>
    </row>
    <row r="172" spans="1:9" s="257" customFormat="1">
      <c r="A172" s="230"/>
      <c r="B172" s="340"/>
      <c r="C172" s="286"/>
      <c r="D172" s="302"/>
      <c r="E172" s="520"/>
      <c r="F172" s="205"/>
      <c r="G172" s="256"/>
      <c r="H172" s="256"/>
      <c r="I172" s="256"/>
    </row>
    <row r="173" spans="1:9" s="257" customFormat="1">
      <c r="A173" s="230"/>
      <c r="B173" s="340"/>
      <c r="C173" s="286"/>
      <c r="D173" s="302"/>
      <c r="E173" s="520"/>
      <c r="F173" s="205"/>
      <c r="G173" s="256"/>
      <c r="H173" s="256"/>
      <c r="I173" s="256"/>
    </row>
    <row r="174" spans="1:9" s="257" customFormat="1">
      <c r="A174" s="230"/>
      <c r="B174" s="340"/>
      <c r="C174" s="286"/>
      <c r="D174" s="302"/>
      <c r="E174" s="520"/>
      <c r="F174" s="205"/>
      <c r="G174" s="256"/>
      <c r="H174" s="256"/>
      <c r="I174" s="256"/>
    </row>
    <row r="175" spans="1:9" s="257" customFormat="1">
      <c r="A175" s="230"/>
      <c r="B175" s="340"/>
      <c r="C175" s="286"/>
      <c r="D175" s="302"/>
      <c r="E175" s="520"/>
      <c r="F175" s="205"/>
      <c r="G175" s="256"/>
      <c r="H175" s="256"/>
      <c r="I175" s="256"/>
    </row>
    <row r="176" spans="1:9" s="257" customFormat="1">
      <c r="A176" s="230"/>
      <c r="B176" s="340"/>
      <c r="C176" s="286"/>
      <c r="D176" s="302"/>
      <c r="E176" s="520"/>
      <c r="F176" s="205"/>
      <c r="G176" s="256"/>
      <c r="H176" s="256"/>
      <c r="I176" s="256"/>
    </row>
    <row r="177" spans="1:9" s="186" customFormat="1">
      <c r="A177" s="230"/>
      <c r="B177" s="340"/>
      <c r="C177" s="286"/>
      <c r="D177" s="302"/>
      <c r="E177" s="520"/>
      <c r="F177" s="205"/>
      <c r="G177" s="256"/>
      <c r="H177" s="256"/>
      <c r="I177" s="256"/>
    </row>
    <row r="178" spans="1:9" s="180" customFormat="1">
      <c r="A178" s="230"/>
      <c r="B178" s="340"/>
      <c r="C178" s="286"/>
      <c r="D178" s="302"/>
      <c r="E178" s="520"/>
      <c r="F178" s="205"/>
      <c r="G178" s="256"/>
      <c r="H178" s="256"/>
      <c r="I178" s="256"/>
    </row>
    <row r="179" spans="1:9" s="186" customFormat="1">
      <c r="A179" s="230"/>
      <c r="B179" s="340"/>
      <c r="C179" s="286"/>
      <c r="D179" s="302"/>
      <c r="E179" s="520"/>
      <c r="F179" s="205"/>
      <c r="G179" s="256"/>
      <c r="H179" s="256"/>
      <c r="I179" s="256"/>
    </row>
    <row r="180" spans="1:9" s="186" customFormat="1">
      <c r="A180" s="230"/>
      <c r="B180" s="340"/>
      <c r="C180" s="286"/>
      <c r="D180" s="302"/>
      <c r="E180" s="520"/>
      <c r="F180" s="205"/>
      <c r="G180" s="256"/>
      <c r="H180" s="256"/>
      <c r="I180" s="256"/>
    </row>
    <row r="181" spans="1:9" s="186" customFormat="1">
      <c r="A181" s="230"/>
      <c r="B181" s="340"/>
      <c r="C181" s="286"/>
      <c r="D181" s="302"/>
      <c r="E181" s="520"/>
      <c r="F181" s="205"/>
      <c r="G181" s="256"/>
      <c r="H181" s="256"/>
      <c r="I181" s="256"/>
    </row>
    <row r="182" spans="1:9" s="186" customFormat="1">
      <c r="A182" s="230"/>
      <c r="B182" s="340"/>
      <c r="C182" s="286"/>
      <c r="D182" s="302"/>
      <c r="E182" s="520"/>
      <c r="F182" s="205"/>
      <c r="G182" s="256"/>
      <c r="H182" s="256"/>
      <c r="I182" s="256"/>
    </row>
    <row r="183" spans="1:9" s="257" customFormat="1">
      <c r="A183" s="230"/>
      <c r="B183" s="340"/>
      <c r="C183" s="286"/>
      <c r="D183" s="302"/>
      <c r="E183" s="520"/>
      <c r="F183" s="205"/>
      <c r="G183" s="256"/>
      <c r="H183" s="256"/>
      <c r="I183" s="256"/>
    </row>
    <row r="184" spans="1:9" s="257" customFormat="1">
      <c r="A184" s="230"/>
      <c r="B184" s="340"/>
      <c r="C184" s="286"/>
      <c r="D184" s="302"/>
      <c r="E184" s="520"/>
      <c r="F184" s="205"/>
      <c r="G184" s="256"/>
      <c r="H184" s="256"/>
      <c r="I184" s="256"/>
    </row>
    <row r="185" spans="1:9" s="257" customFormat="1">
      <c r="A185" s="230"/>
      <c r="B185" s="340"/>
      <c r="C185" s="286"/>
      <c r="D185" s="302"/>
      <c r="E185" s="520"/>
      <c r="F185" s="205"/>
      <c r="G185" s="256"/>
      <c r="H185" s="256"/>
      <c r="I185" s="256"/>
    </row>
    <row r="186" spans="1:9" s="257" customFormat="1">
      <c r="A186" s="230"/>
      <c r="B186" s="340"/>
      <c r="C186" s="286"/>
      <c r="D186" s="302"/>
      <c r="E186" s="520"/>
      <c r="F186" s="205"/>
      <c r="G186" s="256"/>
      <c r="H186" s="256"/>
      <c r="I186" s="256"/>
    </row>
    <row r="187" spans="1:9" s="257" customFormat="1">
      <c r="A187" s="230"/>
      <c r="B187" s="340"/>
      <c r="C187" s="286"/>
      <c r="D187" s="302"/>
      <c r="E187" s="520"/>
      <c r="F187" s="205"/>
      <c r="G187" s="256"/>
      <c r="H187" s="256"/>
      <c r="I187" s="256"/>
    </row>
    <row r="188" spans="1:9" s="186" customFormat="1">
      <c r="A188" s="230"/>
      <c r="B188" s="340"/>
      <c r="C188" s="286"/>
      <c r="D188" s="302"/>
      <c r="E188" s="520"/>
      <c r="F188" s="205"/>
      <c r="G188" s="256"/>
      <c r="H188" s="256"/>
      <c r="I188" s="256"/>
    </row>
    <row r="189" spans="1:9" s="186" customFormat="1">
      <c r="A189" s="230"/>
      <c r="B189" s="340"/>
      <c r="C189" s="286"/>
      <c r="D189" s="302"/>
      <c r="E189" s="520"/>
      <c r="F189" s="205"/>
      <c r="G189" s="256"/>
      <c r="H189" s="256"/>
      <c r="I189" s="256"/>
    </row>
    <row r="190" spans="1:9" s="186" customFormat="1">
      <c r="A190" s="230"/>
      <c r="B190" s="340"/>
      <c r="C190" s="286"/>
      <c r="D190" s="302"/>
      <c r="E190" s="520"/>
      <c r="F190" s="205"/>
      <c r="G190" s="256"/>
      <c r="H190" s="256"/>
      <c r="I190" s="256"/>
    </row>
    <row r="191" spans="1:9" s="186" customFormat="1">
      <c r="A191" s="230"/>
      <c r="B191" s="340"/>
      <c r="C191" s="286"/>
      <c r="D191" s="302"/>
      <c r="E191" s="520"/>
      <c r="F191" s="205"/>
      <c r="G191" s="256"/>
      <c r="H191" s="256"/>
      <c r="I191" s="256"/>
    </row>
    <row r="192" spans="1:9" s="186" customFormat="1">
      <c r="A192" s="230"/>
      <c r="B192" s="340"/>
      <c r="C192" s="286"/>
      <c r="D192" s="302"/>
      <c r="E192" s="520"/>
      <c r="F192" s="205"/>
      <c r="G192" s="256"/>
      <c r="H192" s="256"/>
      <c r="I192" s="256"/>
    </row>
    <row r="193" spans="1:9" s="341" customFormat="1">
      <c r="A193" s="230"/>
      <c r="B193" s="340"/>
      <c r="C193" s="286"/>
      <c r="D193" s="302"/>
      <c r="E193" s="520"/>
      <c r="F193" s="205"/>
      <c r="G193" s="256"/>
      <c r="H193" s="256"/>
      <c r="I193" s="256"/>
    </row>
    <row r="194" spans="1:9" s="341" customFormat="1">
      <c r="A194" s="230"/>
      <c r="B194" s="340"/>
      <c r="C194" s="286"/>
      <c r="D194" s="302"/>
      <c r="E194" s="520"/>
      <c r="F194" s="205"/>
      <c r="G194" s="256"/>
      <c r="H194" s="256"/>
      <c r="I194" s="256"/>
    </row>
    <row r="195" spans="1:9" s="186" customFormat="1">
      <c r="A195" s="230"/>
      <c r="B195" s="340"/>
      <c r="C195" s="286"/>
      <c r="D195" s="302"/>
      <c r="E195" s="520"/>
      <c r="F195" s="205"/>
      <c r="G195" s="256"/>
      <c r="H195" s="256"/>
      <c r="I195" s="256"/>
    </row>
    <row r="196" spans="1:9" s="186" customFormat="1">
      <c r="A196" s="230"/>
      <c r="B196" s="340"/>
      <c r="C196" s="286"/>
      <c r="D196" s="302"/>
      <c r="E196" s="520"/>
      <c r="F196" s="205"/>
      <c r="G196" s="256"/>
      <c r="H196" s="256"/>
      <c r="I196" s="256"/>
    </row>
    <row r="197" spans="1:9" s="186" customFormat="1">
      <c r="A197" s="230"/>
      <c r="B197" s="340"/>
      <c r="C197" s="286"/>
      <c r="D197" s="302"/>
      <c r="E197" s="520"/>
      <c r="F197" s="205"/>
      <c r="G197" s="256"/>
      <c r="H197" s="256"/>
      <c r="I197" s="256"/>
    </row>
    <row r="198" spans="1:9" s="186" customFormat="1">
      <c r="A198" s="230"/>
      <c r="B198" s="340"/>
      <c r="C198" s="286"/>
      <c r="D198" s="302"/>
      <c r="E198" s="520"/>
      <c r="F198" s="205"/>
      <c r="G198" s="256"/>
      <c r="H198" s="256"/>
      <c r="I198" s="256"/>
    </row>
    <row r="199" spans="1:9" s="341" customFormat="1">
      <c r="A199" s="230"/>
      <c r="B199" s="340"/>
      <c r="C199" s="286"/>
      <c r="D199" s="302"/>
      <c r="E199" s="520"/>
      <c r="F199" s="205"/>
      <c r="G199" s="256"/>
      <c r="H199" s="256"/>
      <c r="I199" s="256"/>
    </row>
    <row r="200" spans="1:9" s="186" customFormat="1">
      <c r="A200" s="230"/>
      <c r="B200" s="340"/>
      <c r="C200" s="286"/>
      <c r="D200" s="302"/>
      <c r="E200" s="520"/>
      <c r="F200" s="205"/>
      <c r="G200" s="256"/>
      <c r="H200" s="256"/>
      <c r="I200" s="256"/>
    </row>
    <row r="201" spans="1:9" s="341" customFormat="1">
      <c r="A201" s="230"/>
      <c r="B201" s="340"/>
      <c r="C201" s="286"/>
      <c r="D201" s="302"/>
      <c r="E201" s="520"/>
      <c r="F201" s="205"/>
      <c r="G201" s="256"/>
      <c r="H201" s="256"/>
      <c r="I201" s="256"/>
    </row>
    <row r="202" spans="1:9" s="341" customFormat="1">
      <c r="A202" s="230"/>
      <c r="B202" s="340"/>
      <c r="C202" s="286"/>
      <c r="D202" s="302"/>
      <c r="E202" s="520"/>
      <c r="F202" s="205"/>
      <c r="G202" s="256"/>
      <c r="H202" s="256"/>
      <c r="I202" s="256"/>
    </row>
    <row r="203" spans="1:9" s="186" customFormat="1">
      <c r="A203" s="230"/>
      <c r="B203" s="340"/>
      <c r="C203" s="286"/>
      <c r="D203" s="302"/>
      <c r="E203" s="520"/>
      <c r="F203" s="205"/>
      <c r="G203" s="256"/>
      <c r="H203" s="256"/>
      <c r="I203" s="256"/>
    </row>
    <row r="204" spans="1:9" s="341" customFormat="1">
      <c r="A204" s="230"/>
      <c r="B204" s="340"/>
      <c r="C204" s="286"/>
      <c r="D204" s="302"/>
      <c r="E204" s="520"/>
      <c r="F204" s="205"/>
      <c r="G204" s="256"/>
      <c r="H204" s="256"/>
      <c r="I204" s="256"/>
    </row>
    <row r="205" spans="1:9" s="186" customFormat="1">
      <c r="A205" s="230"/>
      <c r="B205" s="340"/>
      <c r="C205" s="286"/>
      <c r="D205" s="302"/>
      <c r="E205" s="520"/>
      <c r="F205" s="205"/>
      <c r="G205" s="256"/>
      <c r="H205" s="256"/>
      <c r="I205" s="256"/>
    </row>
    <row r="206" spans="1:9" s="186" customFormat="1">
      <c r="A206" s="230"/>
      <c r="B206" s="340"/>
      <c r="C206" s="286"/>
      <c r="D206" s="302"/>
      <c r="E206" s="520"/>
      <c r="F206" s="205"/>
      <c r="G206" s="256"/>
      <c r="H206" s="256"/>
      <c r="I206" s="256"/>
    </row>
    <row r="207" spans="1:9" s="186" customFormat="1">
      <c r="A207" s="230"/>
      <c r="B207" s="340"/>
      <c r="C207" s="286"/>
      <c r="D207" s="302"/>
      <c r="E207" s="520"/>
      <c r="F207" s="205"/>
      <c r="G207" s="256"/>
      <c r="H207" s="256"/>
      <c r="I207" s="256"/>
    </row>
    <row r="208" spans="1:9" s="186" customFormat="1">
      <c r="A208" s="230"/>
      <c r="B208" s="340"/>
      <c r="C208" s="286"/>
      <c r="D208" s="302"/>
      <c r="E208" s="520"/>
      <c r="F208" s="205"/>
      <c r="G208" s="256"/>
      <c r="H208" s="256"/>
      <c r="I208" s="256"/>
    </row>
    <row r="209" spans="1:9" s="341" customFormat="1">
      <c r="A209" s="230"/>
      <c r="B209" s="340"/>
      <c r="C209" s="286"/>
      <c r="D209" s="302"/>
      <c r="E209" s="520"/>
      <c r="F209" s="205"/>
      <c r="G209" s="256"/>
      <c r="H209" s="256"/>
      <c r="I209" s="256"/>
    </row>
    <row r="210" spans="1:9" s="186" customFormat="1">
      <c r="A210" s="230"/>
      <c r="B210" s="340"/>
      <c r="C210" s="286"/>
      <c r="D210" s="302"/>
      <c r="E210" s="520"/>
      <c r="F210" s="205"/>
      <c r="G210" s="256"/>
      <c r="H210" s="256"/>
      <c r="I210" s="256"/>
    </row>
    <row r="211" spans="1:9" s="186" customFormat="1">
      <c r="A211" s="230"/>
      <c r="B211" s="340"/>
      <c r="C211" s="286"/>
      <c r="D211" s="302"/>
      <c r="E211" s="520"/>
      <c r="F211" s="205"/>
      <c r="G211" s="256"/>
      <c r="H211" s="256"/>
      <c r="I211" s="256"/>
    </row>
    <row r="212" spans="1:9" s="186" customFormat="1">
      <c r="A212" s="230"/>
      <c r="B212" s="340"/>
      <c r="C212" s="286"/>
      <c r="D212" s="302"/>
      <c r="E212" s="520"/>
      <c r="F212" s="205"/>
      <c r="G212" s="256"/>
      <c r="H212" s="256"/>
      <c r="I212" s="256"/>
    </row>
    <row r="213" spans="1:9" s="186" customFormat="1">
      <c r="A213" s="230"/>
      <c r="B213" s="340"/>
      <c r="C213" s="286"/>
      <c r="D213" s="302"/>
      <c r="E213" s="520"/>
      <c r="F213" s="205"/>
      <c r="G213" s="256"/>
      <c r="H213" s="256"/>
      <c r="I213" s="256"/>
    </row>
    <row r="214" spans="1:9" s="186" customFormat="1">
      <c r="A214" s="230"/>
      <c r="B214" s="340"/>
      <c r="C214" s="286"/>
      <c r="D214" s="302"/>
      <c r="E214" s="520"/>
      <c r="F214" s="205"/>
      <c r="G214" s="256"/>
      <c r="H214" s="256"/>
      <c r="I214" s="256"/>
    </row>
    <row r="215" spans="1:9" s="186" customFormat="1">
      <c r="A215" s="230"/>
      <c r="B215" s="340"/>
      <c r="C215" s="286"/>
      <c r="D215" s="302"/>
      <c r="E215" s="520"/>
      <c r="F215" s="205"/>
      <c r="G215" s="256"/>
      <c r="H215" s="256"/>
      <c r="I215" s="256"/>
    </row>
    <row r="216" spans="1:9" s="180" customFormat="1">
      <c r="A216" s="230"/>
      <c r="B216" s="340"/>
      <c r="C216" s="286"/>
      <c r="D216" s="302"/>
      <c r="E216" s="520"/>
      <c r="F216" s="205"/>
      <c r="G216" s="256"/>
      <c r="H216" s="256"/>
      <c r="I216" s="256"/>
    </row>
    <row r="217" spans="1:9" s="186" customFormat="1">
      <c r="A217" s="230"/>
      <c r="B217" s="340"/>
      <c r="C217" s="286"/>
      <c r="D217" s="302"/>
      <c r="E217" s="520"/>
      <c r="F217" s="205"/>
      <c r="G217" s="256"/>
      <c r="H217" s="256"/>
      <c r="I217" s="256"/>
    </row>
    <row r="218" spans="1:9" s="186" customFormat="1">
      <c r="A218" s="230"/>
      <c r="B218" s="340"/>
      <c r="C218" s="286"/>
      <c r="D218" s="302"/>
      <c r="E218" s="520"/>
      <c r="F218" s="205"/>
      <c r="G218" s="256"/>
      <c r="H218" s="256"/>
      <c r="I218" s="256"/>
    </row>
    <row r="219" spans="1:9" s="186" customFormat="1">
      <c r="A219" s="230"/>
      <c r="B219" s="340"/>
      <c r="C219" s="286"/>
      <c r="D219" s="302"/>
      <c r="E219" s="520"/>
      <c r="F219" s="205"/>
      <c r="G219" s="256"/>
      <c r="H219" s="256"/>
      <c r="I219" s="256"/>
    </row>
    <row r="220" spans="1:9" s="186" customFormat="1">
      <c r="A220" s="230"/>
      <c r="B220" s="340"/>
      <c r="C220" s="286"/>
      <c r="D220" s="302"/>
      <c r="E220" s="520"/>
      <c r="F220" s="205"/>
      <c r="G220" s="256"/>
      <c r="H220" s="256"/>
      <c r="I220" s="256"/>
    </row>
    <row r="221" spans="1:9" s="186" customFormat="1">
      <c r="A221" s="230"/>
      <c r="B221" s="340"/>
      <c r="C221" s="286"/>
      <c r="D221" s="302"/>
      <c r="E221" s="520"/>
      <c r="F221" s="205"/>
      <c r="G221" s="256"/>
      <c r="H221" s="256"/>
      <c r="I221" s="256"/>
    </row>
    <row r="222" spans="1:9" s="186" customFormat="1">
      <c r="A222" s="230"/>
      <c r="B222" s="340"/>
      <c r="C222" s="286"/>
      <c r="D222" s="302"/>
      <c r="E222" s="520"/>
      <c r="F222" s="205"/>
      <c r="G222" s="256"/>
      <c r="H222" s="256"/>
      <c r="I222" s="256"/>
    </row>
    <row r="223" spans="1:9" s="186" customFormat="1">
      <c r="A223" s="230"/>
      <c r="B223" s="340"/>
      <c r="C223" s="286"/>
      <c r="D223" s="302"/>
      <c r="E223" s="520"/>
      <c r="F223" s="205"/>
      <c r="G223" s="256"/>
      <c r="H223" s="256"/>
      <c r="I223" s="256"/>
    </row>
    <row r="224" spans="1:9" s="186" customFormat="1">
      <c r="A224" s="230"/>
      <c r="B224" s="340"/>
      <c r="C224" s="286"/>
      <c r="D224" s="302"/>
      <c r="E224" s="520"/>
      <c r="F224" s="205"/>
      <c r="G224" s="256"/>
      <c r="H224" s="256"/>
      <c r="I224" s="256"/>
    </row>
    <row r="225" spans="1:9" s="186" customFormat="1">
      <c r="A225" s="230"/>
      <c r="B225" s="340"/>
      <c r="C225" s="286"/>
      <c r="D225" s="302"/>
      <c r="E225" s="520"/>
      <c r="F225" s="205"/>
      <c r="G225" s="256"/>
      <c r="H225" s="256"/>
      <c r="I225" s="256"/>
    </row>
    <row r="226" spans="1:9" s="186" customFormat="1" ht="11.25" customHeight="1">
      <c r="A226" s="230"/>
      <c r="B226" s="340"/>
      <c r="C226" s="286"/>
      <c r="D226" s="302"/>
      <c r="E226" s="520"/>
      <c r="F226" s="205"/>
      <c r="G226" s="256"/>
      <c r="H226" s="256"/>
      <c r="I226" s="256"/>
    </row>
    <row r="227" spans="1:9" s="257" customFormat="1">
      <c r="A227" s="230"/>
      <c r="B227" s="340"/>
      <c r="C227" s="286"/>
      <c r="D227" s="302"/>
      <c r="E227" s="520"/>
      <c r="F227" s="205"/>
      <c r="G227" s="256"/>
      <c r="H227" s="256"/>
      <c r="I227" s="256"/>
    </row>
    <row r="228" spans="1:9" s="186" customFormat="1">
      <c r="A228" s="230"/>
      <c r="B228" s="340"/>
      <c r="C228" s="286"/>
      <c r="D228" s="302"/>
      <c r="E228" s="520"/>
      <c r="F228" s="205"/>
      <c r="G228" s="256"/>
      <c r="H228" s="256"/>
      <c r="I228" s="256"/>
    </row>
    <row r="229" spans="1:9" s="186" customFormat="1">
      <c r="A229" s="230"/>
      <c r="B229" s="340"/>
      <c r="C229" s="286"/>
      <c r="D229" s="302"/>
      <c r="E229" s="520"/>
      <c r="F229" s="205"/>
      <c r="G229" s="256"/>
      <c r="H229" s="256"/>
      <c r="I229" s="256"/>
    </row>
    <row r="230" spans="1:9" s="186" customFormat="1">
      <c r="A230" s="230"/>
      <c r="B230" s="340"/>
      <c r="C230" s="286"/>
      <c r="D230" s="302"/>
      <c r="E230" s="520"/>
      <c r="F230" s="205"/>
      <c r="G230" s="256"/>
      <c r="H230" s="256"/>
      <c r="I230" s="256"/>
    </row>
    <row r="231" spans="1:9" s="186" customFormat="1">
      <c r="A231" s="230"/>
      <c r="B231" s="340"/>
      <c r="C231" s="286"/>
      <c r="D231" s="302"/>
      <c r="E231" s="520"/>
      <c r="F231" s="205"/>
      <c r="G231" s="256"/>
      <c r="H231" s="256"/>
      <c r="I231" s="256"/>
    </row>
    <row r="232" spans="1:9" s="186" customFormat="1">
      <c r="A232" s="230"/>
      <c r="B232" s="340"/>
      <c r="C232" s="286"/>
      <c r="D232" s="302"/>
      <c r="E232" s="520"/>
      <c r="F232" s="205"/>
      <c r="G232" s="256"/>
      <c r="H232" s="256"/>
      <c r="I232" s="256"/>
    </row>
    <row r="233" spans="1:9" s="186" customFormat="1">
      <c r="A233" s="230"/>
      <c r="B233" s="340"/>
      <c r="C233" s="286"/>
      <c r="D233" s="302"/>
      <c r="E233" s="520"/>
      <c r="F233" s="205"/>
      <c r="G233" s="256"/>
      <c r="H233" s="256"/>
      <c r="I233" s="256"/>
    </row>
    <row r="234" spans="1:9" s="186" customFormat="1">
      <c r="A234" s="230"/>
      <c r="B234" s="340"/>
      <c r="C234" s="286"/>
      <c r="D234" s="302"/>
      <c r="E234" s="520"/>
      <c r="F234" s="205"/>
      <c r="G234" s="256"/>
      <c r="H234" s="256"/>
      <c r="I234" s="256"/>
    </row>
    <row r="235" spans="1:9" s="186" customFormat="1">
      <c r="A235" s="230"/>
      <c r="B235" s="340"/>
      <c r="C235" s="286"/>
      <c r="D235" s="302"/>
      <c r="E235" s="520"/>
      <c r="F235" s="205"/>
      <c r="G235" s="256"/>
      <c r="H235" s="256"/>
      <c r="I235" s="256"/>
    </row>
    <row r="236" spans="1:9" s="186" customFormat="1">
      <c r="A236" s="230"/>
      <c r="B236" s="340"/>
      <c r="C236" s="286"/>
      <c r="D236" s="302"/>
      <c r="E236" s="520"/>
      <c r="F236" s="205"/>
      <c r="G236" s="256"/>
      <c r="H236" s="256"/>
      <c r="I236" s="256"/>
    </row>
    <row r="237" spans="1:9" s="186" customFormat="1" ht="27" customHeight="1">
      <c r="A237" s="230"/>
      <c r="B237" s="340"/>
      <c r="C237" s="286"/>
      <c r="D237" s="302"/>
      <c r="E237" s="520"/>
      <c r="F237" s="205"/>
      <c r="G237" s="256"/>
      <c r="H237" s="256"/>
      <c r="I237" s="256"/>
    </row>
    <row r="238" spans="1:9" s="186" customFormat="1">
      <c r="A238" s="230"/>
      <c r="B238" s="340"/>
      <c r="C238" s="286"/>
      <c r="D238" s="302"/>
      <c r="E238" s="520"/>
      <c r="F238" s="205"/>
      <c r="G238" s="256"/>
      <c r="H238" s="256"/>
      <c r="I238" s="256"/>
    </row>
    <row r="239" spans="1:9" s="186" customFormat="1">
      <c r="A239" s="230"/>
      <c r="B239" s="340"/>
      <c r="C239" s="286"/>
      <c r="D239" s="302"/>
      <c r="E239" s="520"/>
      <c r="F239" s="205"/>
      <c r="G239" s="256"/>
      <c r="H239" s="256"/>
      <c r="I239" s="256"/>
    </row>
    <row r="240" spans="1:9" s="186" customFormat="1">
      <c r="A240" s="230"/>
      <c r="B240" s="340"/>
      <c r="C240" s="286"/>
      <c r="D240" s="302"/>
      <c r="E240" s="520"/>
      <c r="F240" s="205"/>
      <c r="G240" s="256"/>
      <c r="H240" s="256"/>
      <c r="I240" s="256"/>
    </row>
    <row r="241" spans="1:9" s="186" customFormat="1">
      <c r="A241" s="230"/>
      <c r="B241" s="340"/>
      <c r="C241" s="286"/>
      <c r="D241" s="302"/>
      <c r="E241" s="520"/>
      <c r="F241" s="205"/>
      <c r="G241" s="256"/>
      <c r="H241" s="256"/>
      <c r="I241" s="256"/>
    </row>
    <row r="242" spans="1:9" s="257" customFormat="1">
      <c r="A242" s="230"/>
      <c r="B242" s="340"/>
      <c r="C242" s="286"/>
      <c r="D242" s="302"/>
      <c r="E242" s="520"/>
      <c r="F242" s="205"/>
      <c r="G242" s="256"/>
      <c r="H242" s="256"/>
      <c r="I242" s="256"/>
    </row>
    <row r="243" spans="1:9" s="257" customFormat="1">
      <c r="A243" s="230"/>
      <c r="B243" s="340"/>
      <c r="C243" s="286"/>
      <c r="D243" s="302"/>
      <c r="E243" s="520"/>
      <c r="F243" s="205"/>
      <c r="G243" s="256"/>
      <c r="H243" s="256"/>
      <c r="I243" s="256"/>
    </row>
    <row r="244" spans="1:9" s="257" customFormat="1">
      <c r="A244" s="230"/>
      <c r="B244" s="340"/>
      <c r="C244" s="286"/>
      <c r="D244" s="302"/>
      <c r="E244" s="520"/>
      <c r="F244" s="205"/>
      <c r="G244" s="256"/>
      <c r="H244" s="256"/>
      <c r="I244" s="256"/>
    </row>
    <row r="245" spans="1:9" s="257" customFormat="1">
      <c r="A245" s="230"/>
      <c r="B245" s="340"/>
      <c r="C245" s="286"/>
      <c r="D245" s="302"/>
      <c r="E245" s="520"/>
      <c r="F245" s="205"/>
      <c r="G245" s="256"/>
      <c r="H245" s="256"/>
      <c r="I245" s="256"/>
    </row>
    <row r="246" spans="1:9" s="341" customFormat="1">
      <c r="A246" s="230"/>
      <c r="B246" s="340"/>
      <c r="C246" s="286"/>
      <c r="D246" s="302"/>
      <c r="E246" s="520"/>
      <c r="F246" s="205"/>
      <c r="G246" s="256"/>
      <c r="H246" s="256"/>
      <c r="I246" s="256"/>
    </row>
    <row r="247" spans="1:9" s="186" customFormat="1">
      <c r="A247" s="230"/>
      <c r="B247" s="340"/>
      <c r="C247" s="286"/>
      <c r="D247" s="302"/>
      <c r="E247" s="520"/>
      <c r="F247" s="205"/>
      <c r="G247" s="256"/>
      <c r="H247" s="256"/>
      <c r="I247" s="256"/>
    </row>
    <row r="248" spans="1:9" s="186" customFormat="1">
      <c r="A248" s="230"/>
      <c r="B248" s="340"/>
      <c r="C248" s="286"/>
      <c r="D248" s="302"/>
      <c r="E248" s="520"/>
      <c r="F248" s="205"/>
      <c r="G248" s="256"/>
      <c r="H248" s="256"/>
      <c r="I248" s="256"/>
    </row>
    <row r="249" spans="1:9" s="186" customFormat="1">
      <c r="A249" s="230"/>
      <c r="B249" s="340"/>
      <c r="C249" s="286"/>
      <c r="D249" s="302"/>
      <c r="E249" s="520"/>
      <c r="F249" s="205"/>
      <c r="G249" s="256"/>
      <c r="H249" s="256"/>
      <c r="I249" s="256"/>
    </row>
    <row r="250" spans="1:9" s="186" customFormat="1">
      <c r="A250" s="230"/>
      <c r="B250" s="340"/>
      <c r="C250" s="286"/>
      <c r="D250" s="302"/>
      <c r="E250" s="520"/>
      <c r="F250" s="205"/>
      <c r="G250" s="256"/>
      <c r="H250" s="256"/>
      <c r="I250" s="256"/>
    </row>
    <row r="251" spans="1:9" s="186" customFormat="1">
      <c r="A251" s="230"/>
      <c r="B251" s="340"/>
      <c r="C251" s="286"/>
      <c r="D251" s="302"/>
      <c r="E251" s="520"/>
      <c r="F251" s="205"/>
      <c r="G251" s="256"/>
      <c r="H251" s="256"/>
      <c r="I251" s="256"/>
    </row>
    <row r="252" spans="1:9" s="186" customFormat="1">
      <c r="A252" s="230"/>
      <c r="B252" s="340"/>
      <c r="C252" s="286"/>
      <c r="D252" s="302"/>
      <c r="E252" s="520"/>
      <c r="F252" s="205"/>
      <c r="G252" s="256"/>
      <c r="H252" s="256"/>
      <c r="I252" s="256"/>
    </row>
    <row r="253" spans="1:9" s="186" customFormat="1">
      <c r="A253" s="230"/>
      <c r="B253" s="340"/>
      <c r="C253" s="286"/>
      <c r="D253" s="302"/>
      <c r="E253" s="520"/>
      <c r="F253" s="205"/>
      <c r="G253" s="256"/>
      <c r="H253" s="256"/>
      <c r="I253" s="256"/>
    </row>
    <row r="254" spans="1:9" s="186" customFormat="1">
      <c r="A254" s="230"/>
      <c r="B254" s="340"/>
      <c r="C254" s="286"/>
      <c r="D254" s="302"/>
      <c r="E254" s="520"/>
      <c r="F254" s="205"/>
      <c r="G254" s="256"/>
      <c r="H254" s="256"/>
      <c r="I254" s="256"/>
    </row>
    <row r="255" spans="1:9" s="186" customFormat="1">
      <c r="A255" s="230"/>
      <c r="B255" s="340"/>
      <c r="C255" s="286"/>
      <c r="D255" s="302"/>
      <c r="E255" s="520"/>
      <c r="F255" s="205"/>
      <c r="G255" s="256"/>
      <c r="H255" s="256"/>
      <c r="I255" s="256"/>
    </row>
    <row r="256" spans="1:9" s="257" customFormat="1" ht="10.5" customHeight="1">
      <c r="A256" s="230"/>
      <c r="B256" s="340"/>
      <c r="C256" s="286"/>
      <c r="D256" s="302"/>
      <c r="E256" s="520"/>
      <c r="F256" s="205"/>
      <c r="G256" s="256"/>
      <c r="H256" s="256"/>
      <c r="I256" s="256"/>
    </row>
    <row r="257" spans="1:9" s="186" customFormat="1" ht="28.5" customHeight="1">
      <c r="A257" s="230"/>
      <c r="B257" s="340"/>
      <c r="C257" s="286"/>
      <c r="D257" s="302"/>
      <c r="E257" s="520"/>
      <c r="F257" s="205"/>
      <c r="G257" s="256"/>
      <c r="H257" s="256"/>
      <c r="I257" s="256"/>
    </row>
    <row r="258" spans="1:9" s="186" customFormat="1">
      <c r="A258" s="230"/>
      <c r="B258" s="340"/>
      <c r="C258" s="286"/>
      <c r="D258" s="302"/>
      <c r="E258" s="520"/>
      <c r="F258" s="205"/>
      <c r="G258" s="256"/>
      <c r="H258" s="256"/>
      <c r="I258" s="256"/>
    </row>
    <row r="259" spans="1:9" s="257" customFormat="1">
      <c r="A259" s="230"/>
      <c r="B259" s="340"/>
      <c r="C259" s="286"/>
      <c r="D259" s="302"/>
      <c r="E259" s="520"/>
      <c r="F259" s="205"/>
      <c r="G259" s="256"/>
      <c r="H259" s="256"/>
      <c r="I259" s="256"/>
    </row>
    <row r="260" spans="1:9" s="257" customFormat="1">
      <c r="A260" s="230"/>
      <c r="B260" s="340"/>
      <c r="C260" s="286"/>
      <c r="D260" s="302"/>
      <c r="E260" s="520"/>
      <c r="F260" s="205"/>
      <c r="G260" s="256"/>
      <c r="H260" s="256"/>
      <c r="I260" s="256"/>
    </row>
    <row r="261" spans="1:9" s="257" customFormat="1">
      <c r="A261" s="230"/>
      <c r="B261" s="340"/>
      <c r="C261" s="286"/>
      <c r="D261" s="302"/>
      <c r="E261" s="520"/>
      <c r="F261" s="205"/>
      <c r="G261" s="256"/>
      <c r="H261" s="256"/>
      <c r="I261" s="256"/>
    </row>
    <row r="262" spans="1:9" s="186" customFormat="1">
      <c r="A262" s="230"/>
      <c r="B262" s="340"/>
      <c r="C262" s="286"/>
      <c r="D262" s="302"/>
      <c r="E262" s="520"/>
      <c r="F262" s="205"/>
      <c r="G262" s="256"/>
      <c r="H262" s="256"/>
      <c r="I262" s="256"/>
    </row>
    <row r="263" spans="1:9" s="186" customFormat="1">
      <c r="A263" s="230"/>
      <c r="B263" s="340"/>
      <c r="C263" s="286"/>
      <c r="D263" s="302"/>
      <c r="E263" s="520"/>
      <c r="F263" s="205"/>
      <c r="G263" s="256"/>
      <c r="H263" s="256"/>
      <c r="I263" s="256"/>
    </row>
    <row r="264" spans="1:9" s="186" customFormat="1">
      <c r="A264" s="230"/>
      <c r="B264" s="340"/>
      <c r="C264" s="286"/>
      <c r="D264" s="302"/>
      <c r="E264" s="520"/>
      <c r="F264" s="205"/>
      <c r="G264" s="256"/>
      <c r="H264" s="256"/>
      <c r="I264" s="256"/>
    </row>
    <row r="265" spans="1:9" s="186" customFormat="1">
      <c r="A265" s="230"/>
      <c r="B265" s="340"/>
      <c r="C265" s="286"/>
      <c r="D265" s="302"/>
      <c r="E265" s="520"/>
      <c r="F265" s="205"/>
      <c r="G265" s="256"/>
      <c r="H265" s="256"/>
      <c r="I265" s="256"/>
    </row>
    <row r="266" spans="1:9" s="257" customFormat="1">
      <c r="A266" s="230"/>
      <c r="B266" s="340"/>
      <c r="C266" s="286"/>
      <c r="D266" s="302"/>
      <c r="E266" s="520"/>
      <c r="F266" s="205"/>
      <c r="G266" s="256"/>
      <c r="H266" s="256"/>
      <c r="I266" s="256"/>
    </row>
    <row r="267" spans="1:9" s="257" customFormat="1">
      <c r="A267" s="230"/>
      <c r="B267" s="340"/>
      <c r="C267" s="286"/>
      <c r="D267" s="302"/>
      <c r="E267" s="520"/>
      <c r="F267" s="205"/>
      <c r="G267" s="256"/>
      <c r="H267" s="256"/>
      <c r="I267" s="256"/>
    </row>
    <row r="268" spans="1:9" s="180" customFormat="1">
      <c r="A268" s="230"/>
      <c r="B268" s="340"/>
      <c r="C268" s="286"/>
      <c r="D268" s="302"/>
      <c r="E268" s="520"/>
      <c r="F268" s="205"/>
      <c r="G268" s="256"/>
      <c r="H268" s="256"/>
      <c r="I268" s="256"/>
    </row>
    <row r="269" spans="1:9" s="186" customFormat="1">
      <c r="A269" s="230"/>
      <c r="B269" s="340"/>
      <c r="C269" s="286"/>
      <c r="D269" s="302"/>
      <c r="E269" s="520"/>
      <c r="F269" s="205"/>
      <c r="G269" s="256"/>
      <c r="H269" s="256"/>
      <c r="I269" s="256"/>
    </row>
    <row r="270" spans="1:9" s="186" customFormat="1">
      <c r="A270" s="230"/>
      <c r="B270" s="340"/>
      <c r="C270" s="286"/>
      <c r="D270" s="302"/>
      <c r="E270" s="520"/>
      <c r="F270" s="205"/>
      <c r="G270" s="256"/>
      <c r="H270" s="256"/>
      <c r="I270" s="256"/>
    </row>
    <row r="271" spans="1:9" s="341" customFormat="1">
      <c r="A271" s="230"/>
      <c r="B271" s="340"/>
      <c r="C271" s="286"/>
      <c r="D271" s="302"/>
      <c r="E271" s="520"/>
      <c r="F271" s="205"/>
      <c r="G271" s="256"/>
      <c r="H271" s="256"/>
      <c r="I271" s="256"/>
    </row>
    <row r="272" spans="1:9" s="257" customFormat="1">
      <c r="A272" s="230"/>
      <c r="B272" s="340"/>
      <c r="C272" s="286"/>
      <c r="D272" s="302"/>
      <c r="E272" s="520"/>
      <c r="F272" s="205"/>
      <c r="G272" s="256"/>
      <c r="H272" s="256"/>
      <c r="I272" s="256"/>
    </row>
    <row r="273" spans="1:9" s="257" customFormat="1">
      <c r="A273" s="230"/>
      <c r="B273" s="340"/>
      <c r="C273" s="286"/>
      <c r="D273" s="302"/>
      <c r="E273" s="520"/>
      <c r="F273" s="205"/>
      <c r="G273" s="256"/>
      <c r="H273" s="256"/>
      <c r="I273" s="256"/>
    </row>
    <row r="274" spans="1:9" s="257" customFormat="1">
      <c r="A274" s="230"/>
      <c r="B274" s="340"/>
      <c r="C274" s="286"/>
      <c r="D274" s="302"/>
      <c r="E274" s="520"/>
      <c r="F274" s="205"/>
      <c r="G274" s="256"/>
      <c r="H274" s="256"/>
      <c r="I274" s="256"/>
    </row>
    <row r="275" spans="1:9" s="257" customFormat="1">
      <c r="A275" s="230"/>
      <c r="B275" s="340"/>
      <c r="C275" s="286"/>
      <c r="D275" s="302"/>
      <c r="E275" s="520"/>
      <c r="F275" s="205"/>
      <c r="G275" s="256"/>
      <c r="H275" s="256"/>
      <c r="I275" s="256"/>
    </row>
    <row r="276" spans="1:9" s="257" customFormat="1">
      <c r="A276" s="230"/>
      <c r="B276" s="340"/>
      <c r="C276" s="286"/>
      <c r="D276" s="302"/>
      <c r="E276" s="520"/>
      <c r="F276" s="205"/>
      <c r="G276" s="256"/>
      <c r="H276" s="256"/>
      <c r="I276" s="256"/>
    </row>
    <row r="277" spans="1:9" s="257" customFormat="1">
      <c r="A277" s="230"/>
      <c r="B277" s="340"/>
      <c r="C277" s="286"/>
      <c r="D277" s="302"/>
      <c r="E277" s="520"/>
      <c r="F277" s="205"/>
      <c r="G277" s="256"/>
      <c r="H277" s="256"/>
      <c r="I277" s="256"/>
    </row>
    <row r="278" spans="1:9" s="257" customFormat="1">
      <c r="A278" s="230"/>
      <c r="B278" s="340"/>
      <c r="C278" s="286"/>
      <c r="D278" s="302"/>
      <c r="E278" s="520"/>
      <c r="F278" s="205"/>
      <c r="G278" s="256"/>
      <c r="H278" s="256"/>
      <c r="I278" s="256"/>
    </row>
    <row r="279" spans="1:9" s="257" customFormat="1">
      <c r="A279" s="230"/>
      <c r="B279" s="340"/>
      <c r="C279" s="286"/>
      <c r="D279" s="302"/>
      <c r="E279" s="520"/>
      <c r="F279" s="205"/>
      <c r="G279" s="256"/>
      <c r="H279" s="256"/>
      <c r="I279" s="256"/>
    </row>
    <row r="280" spans="1:9" s="257" customFormat="1">
      <c r="A280" s="230"/>
      <c r="B280" s="340"/>
      <c r="C280" s="286"/>
      <c r="D280" s="302"/>
      <c r="E280" s="520"/>
      <c r="F280" s="205"/>
      <c r="G280" s="256"/>
      <c r="H280" s="256"/>
      <c r="I280" s="256"/>
    </row>
    <row r="281" spans="1:9" s="257" customFormat="1">
      <c r="A281" s="230"/>
      <c r="B281" s="340"/>
      <c r="C281" s="286"/>
      <c r="D281" s="302"/>
      <c r="E281" s="520"/>
      <c r="F281" s="205"/>
      <c r="G281" s="256"/>
      <c r="H281" s="256"/>
      <c r="I281" s="256"/>
    </row>
    <row r="282" spans="1:9" s="257" customFormat="1">
      <c r="A282" s="230"/>
      <c r="B282" s="340"/>
      <c r="C282" s="286"/>
      <c r="D282" s="302"/>
      <c r="E282" s="520"/>
      <c r="F282" s="205"/>
      <c r="G282" s="256"/>
      <c r="H282" s="256"/>
      <c r="I282" s="256"/>
    </row>
    <row r="283" spans="1:9" s="257" customFormat="1">
      <c r="A283" s="230"/>
      <c r="B283" s="340"/>
      <c r="C283" s="286"/>
      <c r="D283" s="302"/>
      <c r="E283" s="520"/>
      <c r="F283" s="205"/>
      <c r="G283" s="256"/>
      <c r="H283" s="256"/>
      <c r="I283" s="256"/>
    </row>
    <row r="284" spans="1:9" s="257" customFormat="1">
      <c r="A284" s="230"/>
      <c r="B284" s="340"/>
      <c r="C284" s="286"/>
      <c r="D284" s="302"/>
      <c r="E284" s="520"/>
      <c r="F284" s="205"/>
      <c r="G284" s="256"/>
      <c r="H284" s="256"/>
      <c r="I284" s="256"/>
    </row>
    <row r="285" spans="1:9" s="257" customFormat="1">
      <c r="A285" s="230"/>
      <c r="B285" s="340"/>
      <c r="C285" s="286"/>
      <c r="D285" s="302"/>
      <c r="E285" s="520"/>
      <c r="F285" s="205"/>
      <c r="G285" s="256"/>
      <c r="H285" s="256"/>
      <c r="I285" s="256"/>
    </row>
    <row r="286" spans="1:9" s="257" customFormat="1">
      <c r="A286" s="230"/>
      <c r="B286" s="340"/>
      <c r="C286" s="286"/>
      <c r="D286" s="302"/>
      <c r="E286" s="520"/>
      <c r="F286" s="205"/>
      <c r="G286" s="256"/>
      <c r="H286" s="256"/>
      <c r="I286" s="256"/>
    </row>
    <row r="287" spans="1:9" s="257" customFormat="1">
      <c r="A287" s="230"/>
      <c r="B287" s="340"/>
      <c r="C287" s="286"/>
      <c r="D287" s="302"/>
      <c r="E287" s="520"/>
      <c r="F287" s="205"/>
      <c r="G287" s="256"/>
      <c r="H287" s="256"/>
      <c r="I287" s="256"/>
    </row>
    <row r="288" spans="1:9" s="257" customFormat="1">
      <c r="A288" s="230"/>
      <c r="B288" s="340"/>
      <c r="C288" s="286"/>
      <c r="D288" s="302"/>
      <c r="E288" s="520"/>
      <c r="F288" s="205"/>
      <c r="G288" s="256"/>
      <c r="H288" s="256"/>
      <c r="I288" s="256"/>
    </row>
    <row r="289" spans="1:9" s="240" customFormat="1">
      <c r="A289" s="230"/>
      <c r="B289" s="340"/>
      <c r="C289" s="286"/>
      <c r="D289" s="302"/>
      <c r="E289" s="520"/>
      <c r="F289" s="205"/>
      <c r="G289" s="256"/>
      <c r="H289" s="256"/>
      <c r="I289" s="256"/>
    </row>
    <row r="290" spans="1:9" s="240" customFormat="1">
      <c r="A290" s="230"/>
      <c r="B290" s="340"/>
      <c r="C290" s="286"/>
      <c r="D290" s="302"/>
      <c r="E290" s="520"/>
      <c r="F290" s="205"/>
      <c r="G290" s="256"/>
      <c r="H290" s="256"/>
      <c r="I290" s="256"/>
    </row>
    <row r="291" spans="1:9" s="240" customFormat="1" ht="39.75" customHeight="1">
      <c r="A291" s="230"/>
      <c r="B291" s="340"/>
      <c r="C291" s="286"/>
      <c r="D291" s="302"/>
      <c r="E291" s="520"/>
      <c r="F291" s="205"/>
      <c r="G291" s="256"/>
      <c r="H291" s="256"/>
      <c r="I291" s="256"/>
    </row>
    <row r="292" spans="1:9" s="240" customFormat="1">
      <c r="A292" s="230"/>
      <c r="B292" s="340"/>
      <c r="C292" s="286"/>
      <c r="D292" s="302"/>
      <c r="E292" s="520"/>
      <c r="F292" s="205"/>
      <c r="G292" s="256"/>
      <c r="H292" s="256"/>
      <c r="I292" s="256"/>
    </row>
    <row r="293" spans="1:9" s="257" customFormat="1">
      <c r="A293" s="230"/>
      <c r="B293" s="340"/>
      <c r="C293" s="286"/>
      <c r="D293" s="302"/>
      <c r="E293" s="520"/>
      <c r="F293" s="205"/>
      <c r="G293" s="256"/>
      <c r="H293" s="256"/>
      <c r="I293" s="256"/>
    </row>
    <row r="294" spans="1:9" s="257" customFormat="1">
      <c r="A294" s="230"/>
      <c r="B294" s="340"/>
      <c r="C294" s="286"/>
      <c r="D294" s="302"/>
      <c r="E294" s="520"/>
      <c r="F294" s="205"/>
      <c r="G294" s="256"/>
      <c r="H294" s="256"/>
      <c r="I294" s="256"/>
    </row>
    <row r="295" spans="1:9" s="257" customFormat="1">
      <c r="A295" s="230"/>
      <c r="B295" s="340"/>
      <c r="C295" s="286"/>
      <c r="D295" s="302"/>
      <c r="E295" s="520"/>
      <c r="F295" s="205"/>
      <c r="G295" s="256"/>
      <c r="H295" s="256"/>
      <c r="I295" s="256"/>
    </row>
    <row r="296" spans="1:9" s="257" customFormat="1">
      <c r="A296" s="230"/>
      <c r="B296" s="340"/>
      <c r="C296" s="286"/>
      <c r="D296" s="302"/>
      <c r="E296" s="520"/>
      <c r="F296" s="205"/>
      <c r="G296" s="256"/>
      <c r="H296" s="256"/>
      <c r="I296" s="256"/>
    </row>
    <row r="297" spans="1:9" s="257" customFormat="1">
      <c r="A297" s="230"/>
      <c r="B297" s="340"/>
      <c r="C297" s="286"/>
      <c r="D297" s="302"/>
      <c r="E297" s="520"/>
      <c r="F297" s="205"/>
      <c r="G297" s="256"/>
      <c r="H297" s="256"/>
      <c r="I297" s="256"/>
    </row>
    <row r="298" spans="1:9" s="257" customFormat="1">
      <c r="A298" s="230"/>
      <c r="B298" s="340"/>
      <c r="C298" s="286"/>
      <c r="D298" s="302"/>
      <c r="E298" s="520"/>
      <c r="F298" s="205"/>
      <c r="G298" s="256"/>
      <c r="H298" s="256"/>
      <c r="I298" s="256"/>
    </row>
    <row r="299" spans="1:9" s="257" customFormat="1">
      <c r="A299" s="230"/>
      <c r="B299" s="340"/>
      <c r="C299" s="286"/>
      <c r="D299" s="302"/>
      <c r="E299" s="520"/>
      <c r="F299" s="205"/>
      <c r="G299" s="256"/>
      <c r="H299" s="256"/>
      <c r="I299" s="256"/>
    </row>
    <row r="300" spans="1:9" s="257" customFormat="1">
      <c r="A300" s="230"/>
      <c r="B300" s="340"/>
      <c r="C300" s="286"/>
      <c r="D300" s="302"/>
      <c r="E300" s="520"/>
      <c r="F300" s="205"/>
      <c r="G300" s="256"/>
      <c r="H300" s="256"/>
      <c r="I300" s="256"/>
    </row>
    <row r="301" spans="1:9" s="257" customFormat="1">
      <c r="A301" s="230"/>
      <c r="B301" s="340"/>
      <c r="C301" s="286"/>
      <c r="D301" s="302"/>
      <c r="E301" s="520"/>
      <c r="F301" s="205"/>
      <c r="G301" s="256"/>
      <c r="H301" s="256"/>
      <c r="I301" s="256"/>
    </row>
    <row r="302" spans="1:9" s="257" customFormat="1">
      <c r="A302" s="230"/>
      <c r="B302" s="340"/>
      <c r="C302" s="286"/>
      <c r="D302" s="302"/>
      <c r="E302" s="520"/>
      <c r="F302" s="205"/>
      <c r="G302" s="256"/>
      <c r="H302" s="256"/>
      <c r="I302" s="256"/>
    </row>
    <row r="303" spans="1:9" s="257" customFormat="1">
      <c r="A303" s="230"/>
      <c r="B303" s="340"/>
      <c r="C303" s="286"/>
      <c r="D303" s="302"/>
      <c r="E303" s="520"/>
      <c r="F303" s="205"/>
      <c r="G303" s="256"/>
      <c r="H303" s="256"/>
      <c r="I303" s="256"/>
    </row>
    <row r="304" spans="1:9" s="257" customFormat="1">
      <c r="A304" s="230"/>
      <c r="B304" s="340"/>
      <c r="C304" s="286"/>
      <c r="D304" s="302"/>
      <c r="E304" s="520"/>
      <c r="F304" s="205"/>
      <c r="G304" s="256"/>
      <c r="H304" s="256"/>
      <c r="I304" s="256"/>
    </row>
    <row r="305" spans="1:9" s="257" customFormat="1">
      <c r="A305" s="230"/>
      <c r="B305" s="340"/>
      <c r="C305" s="286"/>
      <c r="D305" s="302"/>
      <c r="E305" s="520"/>
      <c r="F305" s="205"/>
      <c r="G305" s="256"/>
      <c r="H305" s="256"/>
      <c r="I305" s="256"/>
    </row>
  </sheetData>
  <sheetProtection algorithmName="SHA-512" hashValue="3DTBA7v/anpXPtJXeR87ikS2oyOi08jfRzocUr7e0g3Xn4rJEl6VyYPRrO1GUrICcLv/BHrD84cwwrT9qSmGvg==" saltValue="l8yvresTupYihmaZi5+iwg==" spinCount="100000" sheet="1" objects="1" scenarios="1"/>
  <pageMargins left="0.98402777777777783" right="0.98402777777777783" top="0.98402777777777783" bottom="0.98402777777777783" header="0.51180555555555562" footer="0.51180555555555562"/>
  <pageSetup paperSize="9" scale="92" firstPageNumber="2" orientation="portrait" useFirstPageNumber="1" horizontalDpi="300" verticalDpi="300" r:id="rId1"/>
  <headerFooter alignWithMargins="0"/>
  <rowBreaks count="1" manualBreakCount="1">
    <brk id="105"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sheetPr>
  <dimension ref="A1:F35"/>
  <sheetViews>
    <sheetView zoomScaleNormal="100" zoomScaleSheetLayoutView="100" workbookViewId="0">
      <selection activeCell="L30" sqref="L30"/>
    </sheetView>
  </sheetViews>
  <sheetFormatPr defaultRowHeight="12.75"/>
  <cols>
    <col min="1" max="1" width="4.42578125" style="204" customWidth="1"/>
    <col min="2" max="2" width="42" style="205" customWidth="1"/>
    <col min="3" max="3" width="5.5703125" style="205" customWidth="1"/>
    <col min="4" max="4" width="5.42578125" style="205" customWidth="1"/>
    <col min="5" max="5" width="9.140625" style="205"/>
    <col min="6" max="6" width="15.5703125" style="205" customWidth="1"/>
    <col min="7" max="256" width="9.140625" style="205"/>
    <col min="257" max="257" width="4.42578125" style="205" customWidth="1"/>
    <col min="258" max="258" width="42" style="205" customWidth="1"/>
    <col min="259" max="259" width="5.5703125" style="205" customWidth="1"/>
    <col min="260" max="260" width="5.42578125" style="205" customWidth="1"/>
    <col min="261" max="261" width="9.140625" style="205"/>
    <col min="262" max="262" width="15.5703125" style="205" customWidth="1"/>
    <col min="263" max="512" width="9.140625" style="205"/>
    <col min="513" max="513" width="4.42578125" style="205" customWidth="1"/>
    <col min="514" max="514" width="42" style="205" customWidth="1"/>
    <col min="515" max="515" width="5.5703125" style="205" customWidth="1"/>
    <col min="516" max="516" width="5.42578125" style="205" customWidth="1"/>
    <col min="517" max="517" width="9.140625" style="205"/>
    <col min="518" max="518" width="15.5703125" style="205" customWidth="1"/>
    <col min="519" max="768" width="9.140625" style="205"/>
    <col min="769" max="769" width="4.42578125" style="205" customWidth="1"/>
    <col min="770" max="770" width="42" style="205" customWidth="1"/>
    <col min="771" max="771" width="5.5703125" style="205" customWidth="1"/>
    <col min="772" max="772" width="5.42578125" style="205" customWidth="1"/>
    <col min="773" max="773" width="9.140625" style="205"/>
    <col min="774" max="774" width="15.5703125" style="205" customWidth="1"/>
    <col min="775" max="1024" width="9.140625" style="205"/>
    <col min="1025" max="1025" width="4.42578125" style="205" customWidth="1"/>
    <col min="1026" max="1026" width="42" style="205" customWidth="1"/>
    <col min="1027" max="1027" width="5.5703125" style="205" customWidth="1"/>
    <col min="1028" max="1028" width="5.42578125" style="205" customWidth="1"/>
    <col min="1029" max="1029" width="9.140625" style="205"/>
    <col min="1030" max="1030" width="15.5703125" style="205" customWidth="1"/>
    <col min="1031" max="1280" width="9.140625" style="205"/>
    <col min="1281" max="1281" width="4.42578125" style="205" customWidth="1"/>
    <col min="1282" max="1282" width="42" style="205" customWidth="1"/>
    <col min="1283" max="1283" width="5.5703125" style="205" customWidth="1"/>
    <col min="1284" max="1284" width="5.42578125" style="205" customWidth="1"/>
    <col min="1285" max="1285" width="9.140625" style="205"/>
    <col min="1286" max="1286" width="15.5703125" style="205" customWidth="1"/>
    <col min="1287" max="1536" width="9.140625" style="205"/>
    <col min="1537" max="1537" width="4.42578125" style="205" customWidth="1"/>
    <col min="1538" max="1538" width="42" style="205" customWidth="1"/>
    <col min="1539" max="1539" width="5.5703125" style="205" customWidth="1"/>
    <col min="1540" max="1540" width="5.42578125" style="205" customWidth="1"/>
    <col min="1541" max="1541" width="9.140625" style="205"/>
    <col min="1542" max="1542" width="15.5703125" style="205" customWidth="1"/>
    <col min="1543" max="1792" width="9.140625" style="205"/>
    <col min="1793" max="1793" width="4.42578125" style="205" customWidth="1"/>
    <col min="1794" max="1794" width="42" style="205" customWidth="1"/>
    <col min="1795" max="1795" width="5.5703125" style="205" customWidth="1"/>
    <col min="1796" max="1796" width="5.42578125" style="205" customWidth="1"/>
    <col min="1797" max="1797" width="9.140625" style="205"/>
    <col min="1798" max="1798" width="15.5703125" style="205" customWidth="1"/>
    <col min="1799" max="2048" width="9.140625" style="205"/>
    <col min="2049" max="2049" width="4.42578125" style="205" customWidth="1"/>
    <col min="2050" max="2050" width="42" style="205" customWidth="1"/>
    <col min="2051" max="2051" width="5.5703125" style="205" customWidth="1"/>
    <col min="2052" max="2052" width="5.42578125" style="205" customWidth="1"/>
    <col min="2053" max="2053" width="9.140625" style="205"/>
    <col min="2054" max="2054" width="15.5703125" style="205" customWidth="1"/>
    <col min="2055" max="2304" width="9.140625" style="205"/>
    <col min="2305" max="2305" width="4.42578125" style="205" customWidth="1"/>
    <col min="2306" max="2306" width="42" style="205" customWidth="1"/>
    <col min="2307" max="2307" width="5.5703125" style="205" customWidth="1"/>
    <col min="2308" max="2308" width="5.42578125" style="205" customWidth="1"/>
    <col min="2309" max="2309" width="9.140625" style="205"/>
    <col min="2310" max="2310" width="15.5703125" style="205" customWidth="1"/>
    <col min="2311" max="2560" width="9.140625" style="205"/>
    <col min="2561" max="2561" width="4.42578125" style="205" customWidth="1"/>
    <col min="2562" max="2562" width="42" style="205" customWidth="1"/>
    <col min="2563" max="2563" width="5.5703125" style="205" customWidth="1"/>
    <col min="2564" max="2564" width="5.42578125" style="205" customWidth="1"/>
    <col min="2565" max="2565" width="9.140625" style="205"/>
    <col min="2566" max="2566" width="15.5703125" style="205" customWidth="1"/>
    <col min="2567" max="2816" width="9.140625" style="205"/>
    <col min="2817" max="2817" width="4.42578125" style="205" customWidth="1"/>
    <col min="2818" max="2818" width="42" style="205" customWidth="1"/>
    <col min="2819" max="2819" width="5.5703125" style="205" customWidth="1"/>
    <col min="2820" max="2820" width="5.42578125" style="205" customWidth="1"/>
    <col min="2821" max="2821" width="9.140625" style="205"/>
    <col min="2822" max="2822" width="15.5703125" style="205" customWidth="1"/>
    <col min="2823" max="3072" width="9.140625" style="205"/>
    <col min="3073" max="3073" width="4.42578125" style="205" customWidth="1"/>
    <col min="3074" max="3074" width="42" style="205" customWidth="1"/>
    <col min="3075" max="3075" width="5.5703125" style="205" customWidth="1"/>
    <col min="3076" max="3076" width="5.42578125" style="205" customWidth="1"/>
    <col min="3077" max="3077" width="9.140625" style="205"/>
    <col min="3078" max="3078" width="15.5703125" style="205" customWidth="1"/>
    <col min="3079" max="3328" width="9.140625" style="205"/>
    <col min="3329" max="3329" width="4.42578125" style="205" customWidth="1"/>
    <col min="3330" max="3330" width="42" style="205" customWidth="1"/>
    <col min="3331" max="3331" width="5.5703125" style="205" customWidth="1"/>
    <col min="3332" max="3332" width="5.42578125" style="205" customWidth="1"/>
    <col min="3333" max="3333" width="9.140625" style="205"/>
    <col min="3334" max="3334" width="15.5703125" style="205" customWidth="1"/>
    <col min="3335" max="3584" width="9.140625" style="205"/>
    <col min="3585" max="3585" width="4.42578125" style="205" customWidth="1"/>
    <col min="3586" max="3586" width="42" style="205" customWidth="1"/>
    <col min="3587" max="3587" width="5.5703125" style="205" customWidth="1"/>
    <col min="3588" max="3588" width="5.42578125" style="205" customWidth="1"/>
    <col min="3589" max="3589" width="9.140625" style="205"/>
    <col min="3590" max="3590" width="15.5703125" style="205" customWidth="1"/>
    <col min="3591" max="3840" width="9.140625" style="205"/>
    <col min="3841" max="3841" width="4.42578125" style="205" customWidth="1"/>
    <col min="3842" max="3842" width="42" style="205" customWidth="1"/>
    <col min="3843" max="3843" width="5.5703125" style="205" customWidth="1"/>
    <col min="3844" max="3844" width="5.42578125" style="205" customWidth="1"/>
    <col min="3845" max="3845" width="9.140625" style="205"/>
    <col min="3846" max="3846" width="15.5703125" style="205" customWidth="1"/>
    <col min="3847" max="4096" width="9.140625" style="205"/>
    <col min="4097" max="4097" width="4.42578125" style="205" customWidth="1"/>
    <col min="4098" max="4098" width="42" style="205" customWidth="1"/>
    <col min="4099" max="4099" width="5.5703125" style="205" customWidth="1"/>
    <col min="4100" max="4100" width="5.42578125" style="205" customWidth="1"/>
    <col min="4101" max="4101" width="9.140625" style="205"/>
    <col min="4102" max="4102" width="15.5703125" style="205" customWidth="1"/>
    <col min="4103" max="4352" width="9.140625" style="205"/>
    <col min="4353" max="4353" width="4.42578125" style="205" customWidth="1"/>
    <col min="4354" max="4354" width="42" style="205" customWidth="1"/>
    <col min="4355" max="4355" width="5.5703125" style="205" customWidth="1"/>
    <col min="4356" max="4356" width="5.42578125" style="205" customWidth="1"/>
    <col min="4357" max="4357" width="9.140625" style="205"/>
    <col min="4358" max="4358" width="15.5703125" style="205" customWidth="1"/>
    <col min="4359" max="4608" width="9.140625" style="205"/>
    <col min="4609" max="4609" width="4.42578125" style="205" customWidth="1"/>
    <col min="4610" max="4610" width="42" style="205" customWidth="1"/>
    <col min="4611" max="4611" width="5.5703125" style="205" customWidth="1"/>
    <col min="4612" max="4612" width="5.42578125" style="205" customWidth="1"/>
    <col min="4613" max="4613" width="9.140625" style="205"/>
    <col min="4614" max="4614" width="15.5703125" style="205" customWidth="1"/>
    <col min="4615" max="4864" width="9.140625" style="205"/>
    <col min="4865" max="4865" width="4.42578125" style="205" customWidth="1"/>
    <col min="4866" max="4866" width="42" style="205" customWidth="1"/>
    <col min="4867" max="4867" width="5.5703125" style="205" customWidth="1"/>
    <col min="4868" max="4868" width="5.42578125" style="205" customWidth="1"/>
    <col min="4869" max="4869" width="9.140625" style="205"/>
    <col min="4870" max="4870" width="15.5703125" style="205" customWidth="1"/>
    <col min="4871" max="5120" width="9.140625" style="205"/>
    <col min="5121" max="5121" width="4.42578125" style="205" customWidth="1"/>
    <col min="5122" max="5122" width="42" style="205" customWidth="1"/>
    <col min="5123" max="5123" width="5.5703125" style="205" customWidth="1"/>
    <col min="5124" max="5124" width="5.42578125" style="205" customWidth="1"/>
    <col min="5125" max="5125" width="9.140625" style="205"/>
    <col min="5126" max="5126" width="15.5703125" style="205" customWidth="1"/>
    <col min="5127" max="5376" width="9.140625" style="205"/>
    <col min="5377" max="5377" width="4.42578125" style="205" customWidth="1"/>
    <col min="5378" max="5378" width="42" style="205" customWidth="1"/>
    <col min="5379" max="5379" width="5.5703125" style="205" customWidth="1"/>
    <col min="5380" max="5380" width="5.42578125" style="205" customWidth="1"/>
    <col min="5381" max="5381" width="9.140625" style="205"/>
    <col min="5382" max="5382" width="15.5703125" style="205" customWidth="1"/>
    <col min="5383" max="5632" width="9.140625" style="205"/>
    <col min="5633" max="5633" width="4.42578125" style="205" customWidth="1"/>
    <col min="5634" max="5634" width="42" style="205" customWidth="1"/>
    <col min="5635" max="5635" width="5.5703125" style="205" customWidth="1"/>
    <col min="5636" max="5636" width="5.42578125" style="205" customWidth="1"/>
    <col min="5637" max="5637" width="9.140625" style="205"/>
    <col min="5638" max="5638" width="15.5703125" style="205" customWidth="1"/>
    <col min="5639" max="5888" width="9.140625" style="205"/>
    <col min="5889" max="5889" width="4.42578125" style="205" customWidth="1"/>
    <col min="5890" max="5890" width="42" style="205" customWidth="1"/>
    <col min="5891" max="5891" width="5.5703125" style="205" customWidth="1"/>
    <col min="5892" max="5892" width="5.42578125" style="205" customWidth="1"/>
    <col min="5893" max="5893" width="9.140625" style="205"/>
    <col min="5894" max="5894" width="15.5703125" style="205" customWidth="1"/>
    <col min="5895" max="6144" width="9.140625" style="205"/>
    <col min="6145" max="6145" width="4.42578125" style="205" customWidth="1"/>
    <col min="6146" max="6146" width="42" style="205" customWidth="1"/>
    <col min="6147" max="6147" width="5.5703125" style="205" customWidth="1"/>
    <col min="6148" max="6148" width="5.42578125" style="205" customWidth="1"/>
    <col min="6149" max="6149" width="9.140625" style="205"/>
    <col min="6150" max="6150" width="15.5703125" style="205" customWidth="1"/>
    <col min="6151" max="6400" width="9.140625" style="205"/>
    <col min="6401" max="6401" width="4.42578125" style="205" customWidth="1"/>
    <col min="6402" max="6402" width="42" style="205" customWidth="1"/>
    <col min="6403" max="6403" width="5.5703125" style="205" customWidth="1"/>
    <col min="6404" max="6404" width="5.42578125" style="205" customWidth="1"/>
    <col min="6405" max="6405" width="9.140625" style="205"/>
    <col min="6406" max="6406" width="15.5703125" style="205" customWidth="1"/>
    <col min="6407" max="6656" width="9.140625" style="205"/>
    <col min="6657" max="6657" width="4.42578125" style="205" customWidth="1"/>
    <col min="6658" max="6658" width="42" style="205" customWidth="1"/>
    <col min="6659" max="6659" width="5.5703125" style="205" customWidth="1"/>
    <col min="6660" max="6660" width="5.42578125" style="205" customWidth="1"/>
    <col min="6661" max="6661" width="9.140625" style="205"/>
    <col min="6662" max="6662" width="15.5703125" style="205" customWidth="1"/>
    <col min="6663" max="6912" width="9.140625" style="205"/>
    <col min="6913" max="6913" width="4.42578125" style="205" customWidth="1"/>
    <col min="6914" max="6914" width="42" style="205" customWidth="1"/>
    <col min="6915" max="6915" width="5.5703125" style="205" customWidth="1"/>
    <col min="6916" max="6916" width="5.42578125" style="205" customWidth="1"/>
    <col min="6917" max="6917" width="9.140625" style="205"/>
    <col min="6918" max="6918" width="15.5703125" style="205" customWidth="1"/>
    <col min="6919" max="7168" width="9.140625" style="205"/>
    <col min="7169" max="7169" width="4.42578125" style="205" customWidth="1"/>
    <col min="7170" max="7170" width="42" style="205" customWidth="1"/>
    <col min="7171" max="7171" width="5.5703125" style="205" customWidth="1"/>
    <col min="7172" max="7172" width="5.42578125" style="205" customWidth="1"/>
    <col min="7173" max="7173" width="9.140625" style="205"/>
    <col min="7174" max="7174" width="15.5703125" style="205" customWidth="1"/>
    <col min="7175" max="7424" width="9.140625" style="205"/>
    <col min="7425" max="7425" width="4.42578125" style="205" customWidth="1"/>
    <col min="7426" max="7426" width="42" style="205" customWidth="1"/>
    <col min="7427" max="7427" width="5.5703125" style="205" customWidth="1"/>
    <col min="7428" max="7428" width="5.42578125" style="205" customWidth="1"/>
    <col min="7429" max="7429" width="9.140625" style="205"/>
    <col min="7430" max="7430" width="15.5703125" style="205" customWidth="1"/>
    <col min="7431" max="7680" width="9.140625" style="205"/>
    <col min="7681" max="7681" width="4.42578125" style="205" customWidth="1"/>
    <col min="7682" max="7682" width="42" style="205" customWidth="1"/>
    <col min="7683" max="7683" width="5.5703125" style="205" customWidth="1"/>
    <col min="7684" max="7684" width="5.42578125" style="205" customWidth="1"/>
    <col min="7685" max="7685" width="9.140625" style="205"/>
    <col min="7686" max="7686" width="15.5703125" style="205" customWidth="1"/>
    <col min="7687" max="7936" width="9.140625" style="205"/>
    <col min="7937" max="7937" width="4.42578125" style="205" customWidth="1"/>
    <col min="7938" max="7938" width="42" style="205" customWidth="1"/>
    <col min="7939" max="7939" width="5.5703125" style="205" customWidth="1"/>
    <col min="7940" max="7940" width="5.42578125" style="205" customWidth="1"/>
    <col min="7941" max="7941" width="9.140625" style="205"/>
    <col min="7942" max="7942" width="15.5703125" style="205" customWidth="1"/>
    <col min="7943" max="8192" width="9.140625" style="205"/>
    <col min="8193" max="8193" width="4.42578125" style="205" customWidth="1"/>
    <col min="8194" max="8194" width="42" style="205" customWidth="1"/>
    <col min="8195" max="8195" width="5.5703125" style="205" customWidth="1"/>
    <col min="8196" max="8196" width="5.42578125" style="205" customWidth="1"/>
    <col min="8197" max="8197" width="9.140625" style="205"/>
    <col min="8198" max="8198" width="15.5703125" style="205" customWidth="1"/>
    <col min="8199" max="8448" width="9.140625" style="205"/>
    <col min="8449" max="8449" width="4.42578125" style="205" customWidth="1"/>
    <col min="8450" max="8450" width="42" style="205" customWidth="1"/>
    <col min="8451" max="8451" width="5.5703125" style="205" customWidth="1"/>
    <col min="8452" max="8452" width="5.42578125" style="205" customWidth="1"/>
    <col min="8453" max="8453" width="9.140625" style="205"/>
    <col min="8454" max="8454" width="15.5703125" style="205" customWidth="1"/>
    <col min="8455" max="8704" width="9.140625" style="205"/>
    <col min="8705" max="8705" width="4.42578125" style="205" customWidth="1"/>
    <col min="8706" max="8706" width="42" style="205" customWidth="1"/>
    <col min="8707" max="8707" width="5.5703125" style="205" customWidth="1"/>
    <col min="8708" max="8708" width="5.42578125" style="205" customWidth="1"/>
    <col min="8709" max="8709" width="9.140625" style="205"/>
    <col min="8710" max="8710" width="15.5703125" style="205" customWidth="1"/>
    <col min="8711" max="8960" width="9.140625" style="205"/>
    <col min="8961" max="8961" width="4.42578125" style="205" customWidth="1"/>
    <col min="8962" max="8962" width="42" style="205" customWidth="1"/>
    <col min="8963" max="8963" width="5.5703125" style="205" customWidth="1"/>
    <col min="8964" max="8964" width="5.42578125" style="205" customWidth="1"/>
    <col min="8965" max="8965" width="9.140625" style="205"/>
    <col min="8966" max="8966" width="15.5703125" style="205" customWidth="1"/>
    <col min="8967" max="9216" width="9.140625" style="205"/>
    <col min="9217" max="9217" width="4.42578125" style="205" customWidth="1"/>
    <col min="9218" max="9218" width="42" style="205" customWidth="1"/>
    <col min="9219" max="9219" width="5.5703125" style="205" customWidth="1"/>
    <col min="9220" max="9220" width="5.42578125" style="205" customWidth="1"/>
    <col min="9221" max="9221" width="9.140625" style="205"/>
    <col min="9222" max="9222" width="15.5703125" style="205" customWidth="1"/>
    <col min="9223" max="9472" width="9.140625" style="205"/>
    <col min="9473" max="9473" width="4.42578125" style="205" customWidth="1"/>
    <col min="9474" max="9474" width="42" style="205" customWidth="1"/>
    <col min="9475" max="9475" width="5.5703125" style="205" customWidth="1"/>
    <col min="9476" max="9476" width="5.42578125" style="205" customWidth="1"/>
    <col min="9477" max="9477" width="9.140625" style="205"/>
    <col min="9478" max="9478" width="15.5703125" style="205" customWidth="1"/>
    <col min="9479" max="9728" width="9.140625" style="205"/>
    <col min="9729" max="9729" width="4.42578125" style="205" customWidth="1"/>
    <col min="9730" max="9730" width="42" style="205" customWidth="1"/>
    <col min="9731" max="9731" width="5.5703125" style="205" customWidth="1"/>
    <col min="9732" max="9732" width="5.42578125" style="205" customWidth="1"/>
    <col min="9733" max="9733" width="9.140625" style="205"/>
    <col min="9734" max="9734" width="15.5703125" style="205" customWidth="1"/>
    <col min="9735" max="9984" width="9.140625" style="205"/>
    <col min="9985" max="9985" width="4.42578125" style="205" customWidth="1"/>
    <col min="9986" max="9986" width="42" style="205" customWidth="1"/>
    <col min="9987" max="9987" width="5.5703125" style="205" customWidth="1"/>
    <col min="9988" max="9988" width="5.42578125" style="205" customWidth="1"/>
    <col min="9989" max="9989" width="9.140625" style="205"/>
    <col min="9990" max="9990" width="15.5703125" style="205" customWidth="1"/>
    <col min="9991" max="10240" width="9.140625" style="205"/>
    <col min="10241" max="10241" width="4.42578125" style="205" customWidth="1"/>
    <col min="10242" max="10242" width="42" style="205" customWidth="1"/>
    <col min="10243" max="10243" width="5.5703125" style="205" customWidth="1"/>
    <col min="10244" max="10244" width="5.42578125" style="205" customWidth="1"/>
    <col min="10245" max="10245" width="9.140625" style="205"/>
    <col min="10246" max="10246" width="15.5703125" style="205" customWidth="1"/>
    <col min="10247" max="10496" width="9.140625" style="205"/>
    <col min="10497" max="10497" width="4.42578125" style="205" customWidth="1"/>
    <col min="10498" max="10498" width="42" style="205" customWidth="1"/>
    <col min="10499" max="10499" width="5.5703125" style="205" customWidth="1"/>
    <col min="10500" max="10500" width="5.42578125" style="205" customWidth="1"/>
    <col min="10501" max="10501" width="9.140625" style="205"/>
    <col min="10502" max="10502" width="15.5703125" style="205" customWidth="1"/>
    <col min="10503" max="10752" width="9.140625" style="205"/>
    <col min="10753" max="10753" width="4.42578125" style="205" customWidth="1"/>
    <col min="10754" max="10754" width="42" style="205" customWidth="1"/>
    <col min="10755" max="10755" width="5.5703125" style="205" customWidth="1"/>
    <col min="10756" max="10756" width="5.42578125" style="205" customWidth="1"/>
    <col min="10757" max="10757" width="9.140625" style="205"/>
    <col min="10758" max="10758" width="15.5703125" style="205" customWidth="1"/>
    <col min="10759" max="11008" width="9.140625" style="205"/>
    <col min="11009" max="11009" width="4.42578125" style="205" customWidth="1"/>
    <col min="11010" max="11010" width="42" style="205" customWidth="1"/>
    <col min="11011" max="11011" width="5.5703125" style="205" customWidth="1"/>
    <col min="11012" max="11012" width="5.42578125" style="205" customWidth="1"/>
    <col min="11013" max="11013" width="9.140625" style="205"/>
    <col min="11014" max="11014" width="15.5703125" style="205" customWidth="1"/>
    <col min="11015" max="11264" width="9.140625" style="205"/>
    <col min="11265" max="11265" width="4.42578125" style="205" customWidth="1"/>
    <col min="11266" max="11266" width="42" style="205" customWidth="1"/>
    <col min="11267" max="11267" width="5.5703125" style="205" customWidth="1"/>
    <col min="11268" max="11268" width="5.42578125" style="205" customWidth="1"/>
    <col min="11269" max="11269" width="9.140625" style="205"/>
    <col min="11270" max="11270" width="15.5703125" style="205" customWidth="1"/>
    <col min="11271" max="11520" width="9.140625" style="205"/>
    <col min="11521" max="11521" width="4.42578125" style="205" customWidth="1"/>
    <col min="11522" max="11522" width="42" style="205" customWidth="1"/>
    <col min="11523" max="11523" width="5.5703125" style="205" customWidth="1"/>
    <col min="11524" max="11524" width="5.42578125" style="205" customWidth="1"/>
    <col min="11525" max="11525" width="9.140625" style="205"/>
    <col min="11526" max="11526" width="15.5703125" style="205" customWidth="1"/>
    <col min="11527" max="11776" width="9.140625" style="205"/>
    <col min="11777" max="11777" width="4.42578125" style="205" customWidth="1"/>
    <col min="11778" max="11778" width="42" style="205" customWidth="1"/>
    <col min="11779" max="11779" width="5.5703125" style="205" customWidth="1"/>
    <col min="11780" max="11780" width="5.42578125" style="205" customWidth="1"/>
    <col min="11781" max="11781" width="9.140625" style="205"/>
    <col min="11782" max="11782" width="15.5703125" style="205" customWidth="1"/>
    <col min="11783" max="12032" width="9.140625" style="205"/>
    <col min="12033" max="12033" width="4.42578125" style="205" customWidth="1"/>
    <col min="12034" max="12034" width="42" style="205" customWidth="1"/>
    <col min="12035" max="12035" width="5.5703125" style="205" customWidth="1"/>
    <col min="12036" max="12036" width="5.42578125" style="205" customWidth="1"/>
    <col min="12037" max="12037" width="9.140625" style="205"/>
    <col min="12038" max="12038" width="15.5703125" style="205" customWidth="1"/>
    <col min="12039" max="12288" width="9.140625" style="205"/>
    <col min="12289" max="12289" width="4.42578125" style="205" customWidth="1"/>
    <col min="12290" max="12290" width="42" style="205" customWidth="1"/>
    <col min="12291" max="12291" width="5.5703125" style="205" customWidth="1"/>
    <col min="12292" max="12292" width="5.42578125" style="205" customWidth="1"/>
    <col min="12293" max="12293" width="9.140625" style="205"/>
    <col min="12294" max="12294" width="15.5703125" style="205" customWidth="1"/>
    <col min="12295" max="12544" width="9.140625" style="205"/>
    <col min="12545" max="12545" width="4.42578125" style="205" customWidth="1"/>
    <col min="12546" max="12546" width="42" style="205" customWidth="1"/>
    <col min="12547" max="12547" width="5.5703125" style="205" customWidth="1"/>
    <col min="12548" max="12548" width="5.42578125" style="205" customWidth="1"/>
    <col min="12549" max="12549" width="9.140625" style="205"/>
    <col min="12550" max="12550" width="15.5703125" style="205" customWidth="1"/>
    <col min="12551" max="12800" width="9.140625" style="205"/>
    <col min="12801" max="12801" width="4.42578125" style="205" customWidth="1"/>
    <col min="12802" max="12802" width="42" style="205" customWidth="1"/>
    <col min="12803" max="12803" width="5.5703125" style="205" customWidth="1"/>
    <col min="12804" max="12804" width="5.42578125" style="205" customWidth="1"/>
    <col min="12805" max="12805" width="9.140625" style="205"/>
    <col min="12806" max="12806" width="15.5703125" style="205" customWidth="1"/>
    <col min="12807" max="13056" width="9.140625" style="205"/>
    <col min="13057" max="13057" width="4.42578125" style="205" customWidth="1"/>
    <col min="13058" max="13058" width="42" style="205" customWidth="1"/>
    <col min="13059" max="13059" width="5.5703125" style="205" customWidth="1"/>
    <col min="13060" max="13060" width="5.42578125" style="205" customWidth="1"/>
    <col min="13061" max="13061" width="9.140625" style="205"/>
    <col min="13062" max="13062" width="15.5703125" style="205" customWidth="1"/>
    <col min="13063" max="13312" width="9.140625" style="205"/>
    <col min="13313" max="13313" width="4.42578125" style="205" customWidth="1"/>
    <col min="13314" max="13314" width="42" style="205" customWidth="1"/>
    <col min="13315" max="13315" width="5.5703125" style="205" customWidth="1"/>
    <col min="13316" max="13316" width="5.42578125" style="205" customWidth="1"/>
    <col min="13317" max="13317" width="9.140625" style="205"/>
    <col min="13318" max="13318" width="15.5703125" style="205" customWidth="1"/>
    <col min="13319" max="13568" width="9.140625" style="205"/>
    <col min="13569" max="13569" width="4.42578125" style="205" customWidth="1"/>
    <col min="13570" max="13570" width="42" style="205" customWidth="1"/>
    <col min="13571" max="13571" width="5.5703125" style="205" customWidth="1"/>
    <col min="13572" max="13572" width="5.42578125" style="205" customWidth="1"/>
    <col min="13573" max="13573" width="9.140625" style="205"/>
    <col min="13574" max="13574" width="15.5703125" style="205" customWidth="1"/>
    <col min="13575" max="13824" width="9.140625" style="205"/>
    <col min="13825" max="13825" width="4.42578125" style="205" customWidth="1"/>
    <col min="13826" max="13826" width="42" style="205" customWidth="1"/>
    <col min="13827" max="13827" width="5.5703125" style="205" customWidth="1"/>
    <col min="13828" max="13828" width="5.42578125" style="205" customWidth="1"/>
    <col min="13829" max="13829" width="9.140625" style="205"/>
    <col min="13830" max="13830" width="15.5703125" style="205" customWidth="1"/>
    <col min="13831" max="14080" width="9.140625" style="205"/>
    <col min="14081" max="14081" width="4.42578125" style="205" customWidth="1"/>
    <col min="14082" max="14082" width="42" style="205" customWidth="1"/>
    <col min="14083" max="14083" width="5.5703125" style="205" customWidth="1"/>
    <col min="14084" max="14084" width="5.42578125" style="205" customWidth="1"/>
    <col min="14085" max="14085" width="9.140625" style="205"/>
    <col min="14086" max="14086" width="15.5703125" style="205" customWidth="1"/>
    <col min="14087" max="14336" width="9.140625" style="205"/>
    <col min="14337" max="14337" width="4.42578125" style="205" customWidth="1"/>
    <col min="14338" max="14338" width="42" style="205" customWidth="1"/>
    <col min="14339" max="14339" width="5.5703125" style="205" customWidth="1"/>
    <col min="14340" max="14340" width="5.42578125" style="205" customWidth="1"/>
    <col min="14341" max="14341" width="9.140625" style="205"/>
    <col min="14342" max="14342" width="15.5703125" style="205" customWidth="1"/>
    <col min="14343" max="14592" width="9.140625" style="205"/>
    <col min="14593" max="14593" width="4.42578125" style="205" customWidth="1"/>
    <col min="14594" max="14594" width="42" style="205" customWidth="1"/>
    <col min="14595" max="14595" width="5.5703125" style="205" customWidth="1"/>
    <col min="14596" max="14596" width="5.42578125" style="205" customWidth="1"/>
    <col min="14597" max="14597" width="9.140625" style="205"/>
    <col min="14598" max="14598" width="15.5703125" style="205" customWidth="1"/>
    <col min="14599" max="14848" width="9.140625" style="205"/>
    <col min="14849" max="14849" width="4.42578125" style="205" customWidth="1"/>
    <col min="14850" max="14850" width="42" style="205" customWidth="1"/>
    <col min="14851" max="14851" width="5.5703125" style="205" customWidth="1"/>
    <col min="14852" max="14852" width="5.42578125" style="205" customWidth="1"/>
    <col min="14853" max="14853" width="9.140625" style="205"/>
    <col min="14854" max="14854" width="15.5703125" style="205" customWidth="1"/>
    <col min="14855" max="15104" width="9.140625" style="205"/>
    <col min="15105" max="15105" width="4.42578125" style="205" customWidth="1"/>
    <col min="15106" max="15106" width="42" style="205" customWidth="1"/>
    <col min="15107" max="15107" width="5.5703125" style="205" customWidth="1"/>
    <col min="15108" max="15108" width="5.42578125" style="205" customWidth="1"/>
    <col min="15109" max="15109" width="9.140625" style="205"/>
    <col min="15110" max="15110" width="15.5703125" style="205" customWidth="1"/>
    <col min="15111" max="15360" width="9.140625" style="205"/>
    <col min="15361" max="15361" width="4.42578125" style="205" customWidth="1"/>
    <col min="15362" max="15362" width="42" style="205" customWidth="1"/>
    <col min="15363" max="15363" width="5.5703125" style="205" customWidth="1"/>
    <col min="15364" max="15364" width="5.42578125" style="205" customWidth="1"/>
    <col min="15365" max="15365" width="9.140625" style="205"/>
    <col min="15366" max="15366" width="15.5703125" style="205" customWidth="1"/>
    <col min="15367" max="15616" width="9.140625" style="205"/>
    <col min="15617" max="15617" width="4.42578125" style="205" customWidth="1"/>
    <col min="15618" max="15618" width="42" style="205" customWidth="1"/>
    <col min="15619" max="15619" width="5.5703125" style="205" customWidth="1"/>
    <col min="15620" max="15620" width="5.42578125" style="205" customWidth="1"/>
    <col min="15621" max="15621" width="9.140625" style="205"/>
    <col min="15622" max="15622" width="15.5703125" style="205" customWidth="1"/>
    <col min="15623" max="15872" width="9.140625" style="205"/>
    <col min="15873" max="15873" width="4.42578125" style="205" customWidth="1"/>
    <col min="15874" max="15874" width="42" style="205" customWidth="1"/>
    <col min="15875" max="15875" width="5.5703125" style="205" customWidth="1"/>
    <col min="15876" max="15876" width="5.42578125" style="205" customWidth="1"/>
    <col min="15877" max="15877" width="9.140625" style="205"/>
    <col min="15878" max="15878" width="15.5703125" style="205" customWidth="1"/>
    <col min="15879" max="16128" width="9.140625" style="205"/>
    <col min="16129" max="16129" width="4.42578125" style="205" customWidth="1"/>
    <col min="16130" max="16130" width="42" style="205" customWidth="1"/>
    <col min="16131" max="16131" width="5.5703125" style="205" customWidth="1"/>
    <col min="16132" max="16132" width="5.42578125" style="205" customWidth="1"/>
    <col min="16133" max="16133" width="9.140625" style="205"/>
    <col min="16134" max="16134" width="15.5703125" style="205" customWidth="1"/>
    <col min="16135" max="16384" width="9.140625" style="205"/>
  </cols>
  <sheetData>
    <row r="1" spans="1:6" s="180" customFormat="1">
      <c r="A1" s="207" t="s">
        <v>93</v>
      </c>
      <c r="B1" s="208" t="s">
        <v>94</v>
      </c>
      <c r="C1" s="209" t="s">
        <v>95</v>
      </c>
      <c r="D1" s="209" t="s">
        <v>96</v>
      </c>
      <c r="E1" s="210" t="s">
        <v>97</v>
      </c>
      <c r="F1" s="211" t="s">
        <v>98</v>
      </c>
    </row>
    <row r="2" spans="1:6" s="186" customFormat="1">
      <c r="A2" s="212"/>
      <c r="B2" s="213"/>
      <c r="C2" s="214"/>
      <c r="D2" s="214"/>
      <c r="E2" s="215" t="s">
        <v>99</v>
      </c>
      <c r="F2" s="216" t="s">
        <v>99</v>
      </c>
    </row>
    <row r="3" spans="1:6" s="186" customFormat="1">
      <c r="A3" s="187"/>
      <c r="B3" s="188"/>
      <c r="C3" s="189"/>
      <c r="D3" s="189"/>
      <c r="E3" s="190"/>
      <c r="F3" s="190"/>
    </row>
    <row r="4" spans="1:6" s="186" customFormat="1">
      <c r="A4" s="187"/>
      <c r="B4" s="188"/>
      <c r="C4" s="189"/>
      <c r="D4" s="189"/>
      <c r="E4" s="190"/>
      <c r="F4" s="190"/>
    </row>
    <row r="5" spans="1:6" s="186" customFormat="1">
      <c r="A5" s="187"/>
      <c r="B5" s="188"/>
      <c r="C5" s="189"/>
      <c r="D5" s="189"/>
      <c r="E5" s="190"/>
      <c r="F5" s="190"/>
    </row>
    <row r="6" spans="1:6" s="186" customFormat="1" ht="15.75">
      <c r="A6" s="191"/>
      <c r="B6" s="199" t="s">
        <v>171</v>
      </c>
      <c r="C6" s="217"/>
      <c r="D6" s="218"/>
      <c r="E6" s="190"/>
      <c r="F6" s="190"/>
    </row>
    <row r="7" spans="1:6" s="186" customFormat="1">
      <c r="A7" s="187"/>
      <c r="B7" s="195"/>
      <c r="C7" s="189"/>
      <c r="D7" s="189"/>
      <c r="E7" s="190"/>
      <c r="F7" s="190"/>
    </row>
    <row r="8" spans="1:6" s="186" customFormat="1">
      <c r="A8" s="219" t="str">
        <f>PREZRAČEVANJE!A5</f>
        <v>A.</v>
      </c>
      <c r="B8" s="220" t="str">
        <f>PREZRAČEVANJE!B5</f>
        <v>PREZRAČEVANJE</v>
      </c>
      <c r="C8" s="220"/>
      <c r="D8" s="220"/>
      <c r="E8" s="220"/>
      <c r="F8" s="197">
        <f>PREZRAČEVANJE!F75</f>
        <v>0</v>
      </c>
    </row>
    <row r="9" spans="1:6" s="186" customFormat="1">
      <c r="A9" s="219"/>
      <c r="B9" s="220"/>
      <c r="C9" s="220"/>
      <c r="D9" s="220"/>
      <c r="E9" s="220"/>
      <c r="F9" s="197"/>
    </row>
    <row r="10" spans="1:6" s="186" customFormat="1">
      <c r="A10" s="219" t="str">
        <f>PREZRAČEVANJE!A91</f>
        <v>B.</v>
      </c>
      <c r="B10" s="220" t="str">
        <f>PREZRAČEVANJE!B91</f>
        <v>SPLOŠNO</v>
      </c>
      <c r="C10" s="220"/>
      <c r="D10" s="220"/>
      <c r="E10" s="220"/>
      <c r="F10" s="197">
        <f>SUM(PREZRAČEVANJE!F91)</f>
        <v>0</v>
      </c>
    </row>
    <row r="11" spans="1:6" s="186" customFormat="1">
      <c r="A11" s="219"/>
      <c r="B11" s="196"/>
      <c r="C11" s="221"/>
      <c r="D11" s="221"/>
      <c r="E11" s="222"/>
      <c r="F11" s="197"/>
    </row>
    <row r="12" spans="1:6" s="203" customFormat="1" ht="15.75">
      <c r="A12" s="198"/>
      <c r="B12" s="199" t="s">
        <v>172</v>
      </c>
      <c r="C12" s="200"/>
      <c r="D12" s="200"/>
      <c r="E12" s="201"/>
      <c r="F12" s="202">
        <f>SUM(F8:F10)</f>
        <v>0</v>
      </c>
    </row>
    <row r="13" spans="1:6" s="180" customFormat="1">
      <c r="A13" s="204"/>
      <c r="B13" s="205"/>
      <c r="C13" s="205"/>
      <c r="D13" s="205"/>
      <c r="E13" s="205"/>
      <c r="F13" s="205"/>
    </row>
    <row r="14" spans="1:6" s="180" customFormat="1">
      <c r="A14" s="204"/>
      <c r="B14" s="205"/>
      <c r="C14" s="205"/>
      <c r="D14" s="205"/>
      <c r="E14" s="205"/>
      <c r="F14" s="205"/>
    </row>
    <row r="15" spans="1:6" s="180" customFormat="1">
      <c r="A15" s="204"/>
      <c r="B15" s="205"/>
      <c r="C15" s="205"/>
      <c r="D15" s="205"/>
      <c r="E15" s="205"/>
      <c r="F15" s="205"/>
    </row>
    <row r="16" spans="1:6" s="180" customFormat="1">
      <c r="A16" s="204"/>
      <c r="B16" s="205"/>
      <c r="C16" s="205"/>
      <c r="D16" s="205"/>
      <c r="E16" s="205"/>
      <c r="F16" s="205"/>
    </row>
    <row r="17" spans="1:6" s="180" customFormat="1">
      <c r="A17" s="204"/>
      <c r="B17" s="205"/>
      <c r="C17" s="205"/>
      <c r="D17" s="205"/>
      <c r="E17" s="205"/>
      <c r="F17" s="205"/>
    </row>
    <row r="18" spans="1:6" s="180" customFormat="1">
      <c r="A18" s="204"/>
      <c r="B18" s="205"/>
      <c r="C18" s="205"/>
      <c r="D18" s="205"/>
      <c r="E18" s="205"/>
      <c r="F18" s="205"/>
    </row>
    <row r="19" spans="1:6" s="180" customFormat="1">
      <c r="A19" s="204"/>
      <c r="B19" s="205"/>
      <c r="C19" s="205"/>
      <c r="D19" s="205"/>
      <c r="E19" s="205"/>
      <c r="F19" s="205"/>
    </row>
    <row r="20" spans="1:6" s="180" customFormat="1">
      <c r="A20" s="204"/>
      <c r="B20" s="205"/>
      <c r="C20" s="205"/>
      <c r="D20" s="205"/>
      <c r="E20" s="205"/>
      <c r="F20" s="205"/>
    </row>
    <row r="21" spans="1:6" s="180" customFormat="1">
      <c r="A21" s="204"/>
      <c r="B21" s="205"/>
      <c r="C21" s="205"/>
      <c r="D21" s="205"/>
      <c r="E21" s="205"/>
      <c r="F21" s="205"/>
    </row>
    <row r="22" spans="1:6" s="180" customFormat="1">
      <c r="A22" s="204"/>
      <c r="B22" s="205"/>
      <c r="C22" s="205"/>
      <c r="D22" s="205"/>
      <c r="E22" s="205"/>
      <c r="F22" s="205"/>
    </row>
    <row r="23" spans="1:6" s="180" customFormat="1">
      <c r="A23" s="204"/>
      <c r="B23" s="205"/>
      <c r="C23" s="205"/>
      <c r="D23" s="205"/>
      <c r="E23" s="205"/>
      <c r="F23" s="205"/>
    </row>
    <row r="24" spans="1:6" s="180" customFormat="1">
      <c r="A24" s="204"/>
      <c r="B24" s="205"/>
      <c r="C24" s="205"/>
      <c r="D24" s="205"/>
      <c r="E24" s="205"/>
      <c r="F24" s="205"/>
    </row>
    <row r="25" spans="1:6" s="180" customFormat="1">
      <c r="A25" s="204"/>
      <c r="B25" s="205"/>
      <c r="C25" s="205"/>
      <c r="D25" s="205"/>
      <c r="E25" s="205"/>
      <c r="F25" s="205"/>
    </row>
    <row r="26" spans="1:6" s="180" customFormat="1">
      <c r="A26" s="204"/>
      <c r="B26" s="205"/>
      <c r="C26" s="205"/>
      <c r="D26" s="205"/>
      <c r="E26" s="205"/>
      <c r="F26" s="205"/>
    </row>
    <row r="27" spans="1:6" s="180" customFormat="1">
      <c r="A27" s="204"/>
      <c r="B27" s="205"/>
      <c r="C27" s="205"/>
      <c r="D27" s="205"/>
      <c r="E27" s="205"/>
      <c r="F27" s="205"/>
    </row>
    <row r="28" spans="1:6" s="180" customFormat="1">
      <c r="A28" s="204"/>
      <c r="B28" s="205"/>
      <c r="C28" s="205"/>
      <c r="D28" s="205"/>
      <c r="E28" s="205"/>
      <c r="F28" s="205"/>
    </row>
    <row r="29" spans="1:6" s="180" customFormat="1">
      <c r="A29" s="204"/>
      <c r="B29" s="205"/>
      <c r="C29" s="205"/>
      <c r="D29" s="205"/>
      <c r="E29" s="205"/>
      <c r="F29" s="205"/>
    </row>
    <row r="30" spans="1:6" s="180" customFormat="1">
      <c r="A30" s="204"/>
      <c r="B30" s="205"/>
      <c r="C30" s="205"/>
      <c r="D30" s="205"/>
      <c r="E30" s="205"/>
      <c r="F30" s="205"/>
    </row>
    <row r="31" spans="1:6" s="180" customFormat="1">
      <c r="A31" s="204"/>
      <c r="B31" s="205"/>
      <c r="C31" s="205"/>
      <c r="D31" s="205"/>
      <c r="E31" s="205"/>
      <c r="F31" s="205"/>
    </row>
    <row r="32" spans="1:6" s="180" customFormat="1">
      <c r="A32" s="204"/>
      <c r="B32" s="205"/>
      <c r="C32" s="205"/>
      <c r="D32" s="205"/>
      <c r="E32" s="205"/>
      <c r="F32" s="205"/>
    </row>
    <row r="33" spans="1:6" s="180" customFormat="1">
      <c r="A33" s="204"/>
      <c r="B33" s="205"/>
      <c r="C33" s="205"/>
      <c r="D33" s="205"/>
      <c r="E33" s="205"/>
      <c r="F33" s="205"/>
    </row>
    <row r="34" spans="1:6" s="180" customFormat="1">
      <c r="A34" s="204"/>
      <c r="B34" s="205"/>
      <c r="C34" s="205"/>
      <c r="D34" s="205"/>
      <c r="E34" s="205"/>
      <c r="F34" s="205"/>
    </row>
    <row r="35" spans="1:6" s="180" customFormat="1">
      <c r="A35" s="204"/>
      <c r="B35" s="205"/>
      <c r="C35" s="205"/>
      <c r="D35" s="205"/>
      <c r="E35" s="205"/>
      <c r="F35" s="205"/>
    </row>
  </sheetData>
  <sheetProtection algorithmName="SHA-512" hashValue="PRw3UeOGykMhllTI1HWysbCq3hMmUIHLhyo4K23R0OShKiaEbyOHjgg490p8GGo2LDGBVY9EtDVhcHCSHV5eYA==" saltValue="aYfQa7uv/YtI/DNJU6f86g==" spinCount="100000" sheet="1" objects="1" scenarios="1"/>
  <pageMargins left="0.98402777777777783" right="0.98402777777777783" top="0.98402777777777783" bottom="0.98402777777777783" header="0.51180555555555562" footer="0.51180555555555562"/>
  <pageSetup paperSize="9" scale="96" orientation="portrait" useFirstPageNumber="1"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sheetPr>
  <dimension ref="A1:K255"/>
  <sheetViews>
    <sheetView zoomScale="110" zoomScaleNormal="110" zoomScaleSheetLayoutView="100" workbookViewId="0">
      <selection activeCell="B12" sqref="B12"/>
    </sheetView>
  </sheetViews>
  <sheetFormatPr defaultRowHeight="12.75"/>
  <cols>
    <col min="1" max="1" width="4.42578125" style="230" customWidth="1"/>
    <col min="2" max="2" width="44" style="340" customWidth="1"/>
    <col min="3" max="3" width="9.140625" style="286" customWidth="1"/>
    <col min="4" max="4" width="5.7109375" style="302" customWidth="1"/>
    <col min="5" max="5" width="11.28515625" style="520" customWidth="1"/>
    <col min="6" max="6" width="12.28515625" style="205" customWidth="1"/>
    <col min="7" max="7" width="17.28515625" style="256" customWidth="1"/>
    <col min="8" max="8" width="15.5703125" style="256" customWidth="1"/>
    <col min="9" max="9" width="17.28515625" style="256" customWidth="1"/>
    <col min="10" max="10" width="12.5703125" style="205" customWidth="1"/>
    <col min="11" max="256" width="9.140625" style="205"/>
    <col min="257" max="257" width="4.42578125" style="205" customWidth="1"/>
    <col min="258" max="258" width="44" style="205" customWidth="1"/>
    <col min="259" max="259" width="9.140625" style="205" customWidth="1"/>
    <col min="260" max="260" width="5.7109375" style="205" customWidth="1"/>
    <col min="261" max="261" width="11.28515625" style="205" customWidth="1"/>
    <col min="262" max="262" width="12.28515625" style="205" customWidth="1"/>
    <col min="263" max="263" width="17.28515625" style="205" customWidth="1"/>
    <col min="264" max="264" width="15.5703125" style="205" customWidth="1"/>
    <col min="265" max="265" width="17.28515625" style="205" customWidth="1"/>
    <col min="266" max="266" width="12.5703125" style="205" customWidth="1"/>
    <col min="267" max="512" width="9.140625" style="205"/>
    <col min="513" max="513" width="4.42578125" style="205" customWidth="1"/>
    <col min="514" max="514" width="44" style="205" customWidth="1"/>
    <col min="515" max="515" width="9.140625" style="205" customWidth="1"/>
    <col min="516" max="516" width="5.7109375" style="205" customWidth="1"/>
    <col min="517" max="517" width="11.28515625" style="205" customWidth="1"/>
    <col min="518" max="518" width="12.28515625" style="205" customWidth="1"/>
    <col min="519" max="519" width="17.28515625" style="205" customWidth="1"/>
    <col min="520" max="520" width="15.5703125" style="205" customWidth="1"/>
    <col min="521" max="521" width="17.28515625" style="205" customWidth="1"/>
    <col min="522" max="522" width="12.5703125" style="205" customWidth="1"/>
    <col min="523" max="768" width="9.140625" style="205"/>
    <col min="769" max="769" width="4.42578125" style="205" customWidth="1"/>
    <col min="770" max="770" width="44" style="205" customWidth="1"/>
    <col min="771" max="771" width="9.140625" style="205" customWidth="1"/>
    <col min="772" max="772" width="5.7109375" style="205" customWidth="1"/>
    <col min="773" max="773" width="11.28515625" style="205" customWidth="1"/>
    <col min="774" max="774" width="12.28515625" style="205" customWidth="1"/>
    <col min="775" max="775" width="17.28515625" style="205" customWidth="1"/>
    <col min="776" max="776" width="15.5703125" style="205" customWidth="1"/>
    <col min="777" max="777" width="17.28515625" style="205" customWidth="1"/>
    <col min="778" max="778" width="12.5703125" style="205" customWidth="1"/>
    <col min="779" max="1024" width="9.140625" style="205"/>
    <col min="1025" max="1025" width="4.42578125" style="205" customWidth="1"/>
    <col min="1026" max="1026" width="44" style="205" customWidth="1"/>
    <col min="1027" max="1027" width="9.140625" style="205" customWidth="1"/>
    <col min="1028" max="1028" width="5.7109375" style="205" customWidth="1"/>
    <col min="1029" max="1029" width="11.28515625" style="205" customWidth="1"/>
    <col min="1030" max="1030" width="12.28515625" style="205" customWidth="1"/>
    <col min="1031" max="1031" width="17.28515625" style="205" customWidth="1"/>
    <col min="1032" max="1032" width="15.5703125" style="205" customWidth="1"/>
    <col min="1033" max="1033" width="17.28515625" style="205" customWidth="1"/>
    <col min="1034" max="1034" width="12.5703125" style="205" customWidth="1"/>
    <col min="1035" max="1280" width="9.140625" style="205"/>
    <col min="1281" max="1281" width="4.42578125" style="205" customWidth="1"/>
    <col min="1282" max="1282" width="44" style="205" customWidth="1"/>
    <col min="1283" max="1283" width="9.140625" style="205" customWidth="1"/>
    <col min="1284" max="1284" width="5.7109375" style="205" customWidth="1"/>
    <col min="1285" max="1285" width="11.28515625" style="205" customWidth="1"/>
    <col min="1286" max="1286" width="12.28515625" style="205" customWidth="1"/>
    <col min="1287" max="1287" width="17.28515625" style="205" customWidth="1"/>
    <col min="1288" max="1288" width="15.5703125" style="205" customWidth="1"/>
    <col min="1289" max="1289" width="17.28515625" style="205" customWidth="1"/>
    <col min="1290" max="1290" width="12.5703125" style="205" customWidth="1"/>
    <col min="1291" max="1536" width="9.140625" style="205"/>
    <col min="1537" max="1537" width="4.42578125" style="205" customWidth="1"/>
    <col min="1538" max="1538" width="44" style="205" customWidth="1"/>
    <col min="1539" max="1539" width="9.140625" style="205" customWidth="1"/>
    <col min="1540" max="1540" width="5.7109375" style="205" customWidth="1"/>
    <col min="1541" max="1541" width="11.28515625" style="205" customWidth="1"/>
    <col min="1542" max="1542" width="12.28515625" style="205" customWidth="1"/>
    <col min="1543" max="1543" width="17.28515625" style="205" customWidth="1"/>
    <col min="1544" max="1544" width="15.5703125" style="205" customWidth="1"/>
    <col min="1545" max="1545" width="17.28515625" style="205" customWidth="1"/>
    <col min="1546" max="1546" width="12.5703125" style="205" customWidth="1"/>
    <col min="1547" max="1792" width="9.140625" style="205"/>
    <col min="1793" max="1793" width="4.42578125" style="205" customWidth="1"/>
    <col min="1794" max="1794" width="44" style="205" customWidth="1"/>
    <col min="1795" max="1795" width="9.140625" style="205" customWidth="1"/>
    <col min="1796" max="1796" width="5.7109375" style="205" customWidth="1"/>
    <col min="1797" max="1797" width="11.28515625" style="205" customWidth="1"/>
    <col min="1798" max="1798" width="12.28515625" style="205" customWidth="1"/>
    <col min="1799" max="1799" width="17.28515625" style="205" customWidth="1"/>
    <col min="1800" max="1800" width="15.5703125" style="205" customWidth="1"/>
    <col min="1801" max="1801" width="17.28515625" style="205" customWidth="1"/>
    <col min="1802" max="1802" width="12.5703125" style="205" customWidth="1"/>
    <col min="1803" max="2048" width="9.140625" style="205"/>
    <col min="2049" max="2049" width="4.42578125" style="205" customWidth="1"/>
    <col min="2050" max="2050" width="44" style="205" customWidth="1"/>
    <col min="2051" max="2051" width="9.140625" style="205" customWidth="1"/>
    <col min="2052" max="2052" width="5.7109375" style="205" customWidth="1"/>
    <col min="2053" max="2053" width="11.28515625" style="205" customWidth="1"/>
    <col min="2054" max="2054" width="12.28515625" style="205" customWidth="1"/>
    <col min="2055" max="2055" width="17.28515625" style="205" customWidth="1"/>
    <col min="2056" max="2056" width="15.5703125" style="205" customWidth="1"/>
    <col min="2057" max="2057" width="17.28515625" style="205" customWidth="1"/>
    <col min="2058" max="2058" width="12.5703125" style="205" customWidth="1"/>
    <col min="2059" max="2304" width="9.140625" style="205"/>
    <col min="2305" max="2305" width="4.42578125" style="205" customWidth="1"/>
    <col min="2306" max="2306" width="44" style="205" customWidth="1"/>
    <col min="2307" max="2307" width="9.140625" style="205" customWidth="1"/>
    <col min="2308" max="2308" width="5.7109375" style="205" customWidth="1"/>
    <col min="2309" max="2309" width="11.28515625" style="205" customWidth="1"/>
    <col min="2310" max="2310" width="12.28515625" style="205" customWidth="1"/>
    <col min="2311" max="2311" width="17.28515625" style="205" customWidth="1"/>
    <col min="2312" max="2312" width="15.5703125" style="205" customWidth="1"/>
    <col min="2313" max="2313" width="17.28515625" style="205" customWidth="1"/>
    <col min="2314" max="2314" width="12.5703125" style="205" customWidth="1"/>
    <col min="2315" max="2560" width="9.140625" style="205"/>
    <col min="2561" max="2561" width="4.42578125" style="205" customWidth="1"/>
    <col min="2562" max="2562" width="44" style="205" customWidth="1"/>
    <col min="2563" max="2563" width="9.140625" style="205" customWidth="1"/>
    <col min="2564" max="2564" width="5.7109375" style="205" customWidth="1"/>
    <col min="2565" max="2565" width="11.28515625" style="205" customWidth="1"/>
    <col min="2566" max="2566" width="12.28515625" style="205" customWidth="1"/>
    <col min="2567" max="2567" width="17.28515625" style="205" customWidth="1"/>
    <col min="2568" max="2568" width="15.5703125" style="205" customWidth="1"/>
    <col min="2569" max="2569" width="17.28515625" style="205" customWidth="1"/>
    <col min="2570" max="2570" width="12.5703125" style="205" customWidth="1"/>
    <col min="2571" max="2816" width="9.140625" style="205"/>
    <col min="2817" max="2817" width="4.42578125" style="205" customWidth="1"/>
    <col min="2818" max="2818" width="44" style="205" customWidth="1"/>
    <col min="2819" max="2819" width="9.140625" style="205" customWidth="1"/>
    <col min="2820" max="2820" width="5.7109375" style="205" customWidth="1"/>
    <col min="2821" max="2821" width="11.28515625" style="205" customWidth="1"/>
    <col min="2822" max="2822" width="12.28515625" style="205" customWidth="1"/>
    <col min="2823" max="2823" width="17.28515625" style="205" customWidth="1"/>
    <col min="2824" max="2824" width="15.5703125" style="205" customWidth="1"/>
    <col min="2825" max="2825" width="17.28515625" style="205" customWidth="1"/>
    <col min="2826" max="2826" width="12.5703125" style="205" customWidth="1"/>
    <col min="2827" max="3072" width="9.140625" style="205"/>
    <col min="3073" max="3073" width="4.42578125" style="205" customWidth="1"/>
    <col min="3074" max="3074" width="44" style="205" customWidth="1"/>
    <col min="3075" max="3075" width="9.140625" style="205" customWidth="1"/>
    <col min="3076" max="3076" width="5.7109375" style="205" customWidth="1"/>
    <col min="3077" max="3077" width="11.28515625" style="205" customWidth="1"/>
    <col min="3078" max="3078" width="12.28515625" style="205" customWidth="1"/>
    <col min="3079" max="3079" width="17.28515625" style="205" customWidth="1"/>
    <col min="3080" max="3080" width="15.5703125" style="205" customWidth="1"/>
    <col min="3081" max="3081" width="17.28515625" style="205" customWidth="1"/>
    <col min="3082" max="3082" width="12.5703125" style="205" customWidth="1"/>
    <col min="3083" max="3328" width="9.140625" style="205"/>
    <col min="3329" max="3329" width="4.42578125" style="205" customWidth="1"/>
    <col min="3330" max="3330" width="44" style="205" customWidth="1"/>
    <col min="3331" max="3331" width="9.140625" style="205" customWidth="1"/>
    <col min="3332" max="3332" width="5.7109375" style="205" customWidth="1"/>
    <col min="3333" max="3333" width="11.28515625" style="205" customWidth="1"/>
    <col min="3334" max="3334" width="12.28515625" style="205" customWidth="1"/>
    <col min="3335" max="3335" width="17.28515625" style="205" customWidth="1"/>
    <col min="3336" max="3336" width="15.5703125" style="205" customWidth="1"/>
    <col min="3337" max="3337" width="17.28515625" style="205" customWidth="1"/>
    <col min="3338" max="3338" width="12.5703125" style="205" customWidth="1"/>
    <col min="3339" max="3584" width="9.140625" style="205"/>
    <col min="3585" max="3585" width="4.42578125" style="205" customWidth="1"/>
    <col min="3586" max="3586" width="44" style="205" customWidth="1"/>
    <col min="3587" max="3587" width="9.140625" style="205" customWidth="1"/>
    <col min="3588" max="3588" width="5.7109375" style="205" customWidth="1"/>
    <col min="3589" max="3589" width="11.28515625" style="205" customWidth="1"/>
    <col min="3590" max="3590" width="12.28515625" style="205" customWidth="1"/>
    <col min="3591" max="3591" width="17.28515625" style="205" customWidth="1"/>
    <col min="3592" max="3592" width="15.5703125" style="205" customWidth="1"/>
    <col min="3593" max="3593" width="17.28515625" style="205" customWidth="1"/>
    <col min="3594" max="3594" width="12.5703125" style="205" customWidth="1"/>
    <col min="3595" max="3840" width="9.140625" style="205"/>
    <col min="3841" max="3841" width="4.42578125" style="205" customWidth="1"/>
    <col min="3842" max="3842" width="44" style="205" customWidth="1"/>
    <col min="3843" max="3843" width="9.140625" style="205" customWidth="1"/>
    <col min="3844" max="3844" width="5.7109375" style="205" customWidth="1"/>
    <col min="3845" max="3845" width="11.28515625" style="205" customWidth="1"/>
    <col min="3846" max="3846" width="12.28515625" style="205" customWidth="1"/>
    <col min="3847" max="3847" width="17.28515625" style="205" customWidth="1"/>
    <col min="3848" max="3848" width="15.5703125" style="205" customWidth="1"/>
    <col min="3849" max="3849" width="17.28515625" style="205" customWidth="1"/>
    <col min="3850" max="3850" width="12.5703125" style="205" customWidth="1"/>
    <col min="3851" max="4096" width="9.140625" style="205"/>
    <col min="4097" max="4097" width="4.42578125" style="205" customWidth="1"/>
    <col min="4098" max="4098" width="44" style="205" customWidth="1"/>
    <col min="4099" max="4099" width="9.140625" style="205" customWidth="1"/>
    <col min="4100" max="4100" width="5.7109375" style="205" customWidth="1"/>
    <col min="4101" max="4101" width="11.28515625" style="205" customWidth="1"/>
    <col min="4102" max="4102" width="12.28515625" style="205" customWidth="1"/>
    <col min="4103" max="4103" width="17.28515625" style="205" customWidth="1"/>
    <col min="4104" max="4104" width="15.5703125" style="205" customWidth="1"/>
    <col min="4105" max="4105" width="17.28515625" style="205" customWidth="1"/>
    <col min="4106" max="4106" width="12.5703125" style="205" customWidth="1"/>
    <col min="4107" max="4352" width="9.140625" style="205"/>
    <col min="4353" max="4353" width="4.42578125" style="205" customWidth="1"/>
    <col min="4354" max="4354" width="44" style="205" customWidth="1"/>
    <col min="4355" max="4355" width="9.140625" style="205" customWidth="1"/>
    <col min="4356" max="4356" width="5.7109375" style="205" customWidth="1"/>
    <col min="4357" max="4357" width="11.28515625" style="205" customWidth="1"/>
    <col min="4358" max="4358" width="12.28515625" style="205" customWidth="1"/>
    <col min="4359" max="4359" width="17.28515625" style="205" customWidth="1"/>
    <col min="4360" max="4360" width="15.5703125" style="205" customWidth="1"/>
    <col min="4361" max="4361" width="17.28515625" style="205" customWidth="1"/>
    <col min="4362" max="4362" width="12.5703125" style="205" customWidth="1"/>
    <col min="4363" max="4608" width="9.140625" style="205"/>
    <col min="4609" max="4609" width="4.42578125" style="205" customWidth="1"/>
    <col min="4610" max="4610" width="44" style="205" customWidth="1"/>
    <col min="4611" max="4611" width="9.140625" style="205" customWidth="1"/>
    <col min="4612" max="4612" width="5.7109375" style="205" customWidth="1"/>
    <col min="4613" max="4613" width="11.28515625" style="205" customWidth="1"/>
    <col min="4614" max="4614" width="12.28515625" style="205" customWidth="1"/>
    <col min="4615" max="4615" width="17.28515625" style="205" customWidth="1"/>
    <col min="4616" max="4616" width="15.5703125" style="205" customWidth="1"/>
    <col min="4617" max="4617" width="17.28515625" style="205" customWidth="1"/>
    <col min="4618" max="4618" width="12.5703125" style="205" customWidth="1"/>
    <col min="4619" max="4864" width="9.140625" style="205"/>
    <col min="4865" max="4865" width="4.42578125" style="205" customWidth="1"/>
    <col min="4866" max="4866" width="44" style="205" customWidth="1"/>
    <col min="4867" max="4867" width="9.140625" style="205" customWidth="1"/>
    <col min="4868" max="4868" width="5.7109375" style="205" customWidth="1"/>
    <col min="4869" max="4869" width="11.28515625" style="205" customWidth="1"/>
    <col min="4870" max="4870" width="12.28515625" style="205" customWidth="1"/>
    <col min="4871" max="4871" width="17.28515625" style="205" customWidth="1"/>
    <col min="4872" max="4872" width="15.5703125" style="205" customWidth="1"/>
    <col min="4873" max="4873" width="17.28515625" style="205" customWidth="1"/>
    <col min="4874" max="4874" width="12.5703125" style="205" customWidth="1"/>
    <col min="4875" max="5120" width="9.140625" style="205"/>
    <col min="5121" max="5121" width="4.42578125" style="205" customWidth="1"/>
    <col min="5122" max="5122" width="44" style="205" customWidth="1"/>
    <col min="5123" max="5123" width="9.140625" style="205" customWidth="1"/>
    <col min="5124" max="5124" width="5.7109375" style="205" customWidth="1"/>
    <col min="5125" max="5125" width="11.28515625" style="205" customWidth="1"/>
    <col min="5126" max="5126" width="12.28515625" style="205" customWidth="1"/>
    <col min="5127" max="5127" width="17.28515625" style="205" customWidth="1"/>
    <col min="5128" max="5128" width="15.5703125" style="205" customWidth="1"/>
    <col min="5129" max="5129" width="17.28515625" style="205" customWidth="1"/>
    <col min="5130" max="5130" width="12.5703125" style="205" customWidth="1"/>
    <col min="5131" max="5376" width="9.140625" style="205"/>
    <col min="5377" max="5377" width="4.42578125" style="205" customWidth="1"/>
    <col min="5378" max="5378" width="44" style="205" customWidth="1"/>
    <col min="5379" max="5379" width="9.140625" style="205" customWidth="1"/>
    <col min="5380" max="5380" width="5.7109375" style="205" customWidth="1"/>
    <col min="5381" max="5381" width="11.28515625" style="205" customWidth="1"/>
    <col min="5382" max="5382" width="12.28515625" style="205" customWidth="1"/>
    <col min="5383" max="5383" width="17.28515625" style="205" customWidth="1"/>
    <col min="5384" max="5384" width="15.5703125" style="205" customWidth="1"/>
    <col min="5385" max="5385" width="17.28515625" style="205" customWidth="1"/>
    <col min="5386" max="5386" width="12.5703125" style="205" customWidth="1"/>
    <col min="5387" max="5632" width="9.140625" style="205"/>
    <col min="5633" max="5633" width="4.42578125" style="205" customWidth="1"/>
    <col min="5634" max="5634" width="44" style="205" customWidth="1"/>
    <col min="5635" max="5635" width="9.140625" style="205" customWidth="1"/>
    <col min="5636" max="5636" width="5.7109375" style="205" customWidth="1"/>
    <col min="5637" max="5637" width="11.28515625" style="205" customWidth="1"/>
    <col min="5638" max="5638" width="12.28515625" style="205" customWidth="1"/>
    <col min="5639" max="5639" width="17.28515625" style="205" customWidth="1"/>
    <col min="5640" max="5640" width="15.5703125" style="205" customWidth="1"/>
    <col min="5641" max="5641" width="17.28515625" style="205" customWidth="1"/>
    <col min="5642" max="5642" width="12.5703125" style="205" customWidth="1"/>
    <col min="5643" max="5888" width="9.140625" style="205"/>
    <col min="5889" max="5889" width="4.42578125" style="205" customWidth="1"/>
    <col min="5890" max="5890" width="44" style="205" customWidth="1"/>
    <col min="5891" max="5891" width="9.140625" style="205" customWidth="1"/>
    <col min="5892" max="5892" width="5.7109375" style="205" customWidth="1"/>
    <col min="5893" max="5893" width="11.28515625" style="205" customWidth="1"/>
    <col min="5894" max="5894" width="12.28515625" style="205" customWidth="1"/>
    <col min="5895" max="5895" width="17.28515625" style="205" customWidth="1"/>
    <col min="5896" max="5896" width="15.5703125" style="205" customWidth="1"/>
    <col min="5897" max="5897" width="17.28515625" style="205" customWidth="1"/>
    <col min="5898" max="5898" width="12.5703125" style="205" customWidth="1"/>
    <col min="5899" max="6144" width="9.140625" style="205"/>
    <col min="6145" max="6145" width="4.42578125" style="205" customWidth="1"/>
    <col min="6146" max="6146" width="44" style="205" customWidth="1"/>
    <col min="6147" max="6147" width="9.140625" style="205" customWidth="1"/>
    <col min="6148" max="6148" width="5.7109375" style="205" customWidth="1"/>
    <col min="6149" max="6149" width="11.28515625" style="205" customWidth="1"/>
    <col min="6150" max="6150" width="12.28515625" style="205" customWidth="1"/>
    <col min="6151" max="6151" width="17.28515625" style="205" customWidth="1"/>
    <col min="6152" max="6152" width="15.5703125" style="205" customWidth="1"/>
    <col min="6153" max="6153" width="17.28515625" style="205" customWidth="1"/>
    <col min="6154" max="6154" width="12.5703125" style="205" customWidth="1"/>
    <col min="6155" max="6400" width="9.140625" style="205"/>
    <col min="6401" max="6401" width="4.42578125" style="205" customWidth="1"/>
    <col min="6402" max="6402" width="44" style="205" customWidth="1"/>
    <col min="6403" max="6403" width="9.140625" style="205" customWidth="1"/>
    <col min="6404" max="6404" width="5.7109375" style="205" customWidth="1"/>
    <col min="6405" max="6405" width="11.28515625" style="205" customWidth="1"/>
    <col min="6406" max="6406" width="12.28515625" style="205" customWidth="1"/>
    <col min="6407" max="6407" width="17.28515625" style="205" customWidth="1"/>
    <col min="6408" max="6408" width="15.5703125" style="205" customWidth="1"/>
    <col min="6409" max="6409" width="17.28515625" style="205" customWidth="1"/>
    <col min="6410" max="6410" width="12.5703125" style="205" customWidth="1"/>
    <col min="6411" max="6656" width="9.140625" style="205"/>
    <col min="6657" max="6657" width="4.42578125" style="205" customWidth="1"/>
    <col min="6658" max="6658" width="44" style="205" customWidth="1"/>
    <col min="6659" max="6659" width="9.140625" style="205" customWidth="1"/>
    <col min="6660" max="6660" width="5.7109375" style="205" customWidth="1"/>
    <col min="6661" max="6661" width="11.28515625" style="205" customWidth="1"/>
    <col min="6662" max="6662" width="12.28515625" style="205" customWidth="1"/>
    <col min="6663" max="6663" width="17.28515625" style="205" customWidth="1"/>
    <col min="6664" max="6664" width="15.5703125" style="205" customWidth="1"/>
    <col min="6665" max="6665" width="17.28515625" style="205" customWidth="1"/>
    <col min="6666" max="6666" width="12.5703125" style="205" customWidth="1"/>
    <col min="6667" max="6912" width="9.140625" style="205"/>
    <col min="6913" max="6913" width="4.42578125" style="205" customWidth="1"/>
    <col min="6914" max="6914" width="44" style="205" customWidth="1"/>
    <col min="6915" max="6915" width="9.140625" style="205" customWidth="1"/>
    <col min="6916" max="6916" width="5.7109375" style="205" customWidth="1"/>
    <col min="6917" max="6917" width="11.28515625" style="205" customWidth="1"/>
    <col min="6918" max="6918" width="12.28515625" style="205" customWidth="1"/>
    <col min="6919" max="6919" width="17.28515625" style="205" customWidth="1"/>
    <col min="6920" max="6920" width="15.5703125" style="205" customWidth="1"/>
    <col min="6921" max="6921" width="17.28515625" style="205" customWidth="1"/>
    <col min="6922" max="6922" width="12.5703125" style="205" customWidth="1"/>
    <col min="6923" max="7168" width="9.140625" style="205"/>
    <col min="7169" max="7169" width="4.42578125" style="205" customWidth="1"/>
    <col min="7170" max="7170" width="44" style="205" customWidth="1"/>
    <col min="7171" max="7171" width="9.140625" style="205" customWidth="1"/>
    <col min="7172" max="7172" width="5.7109375" style="205" customWidth="1"/>
    <col min="7173" max="7173" width="11.28515625" style="205" customWidth="1"/>
    <col min="7174" max="7174" width="12.28515625" style="205" customWidth="1"/>
    <col min="7175" max="7175" width="17.28515625" style="205" customWidth="1"/>
    <col min="7176" max="7176" width="15.5703125" style="205" customWidth="1"/>
    <col min="7177" max="7177" width="17.28515625" style="205" customWidth="1"/>
    <col min="7178" max="7178" width="12.5703125" style="205" customWidth="1"/>
    <col min="7179" max="7424" width="9.140625" style="205"/>
    <col min="7425" max="7425" width="4.42578125" style="205" customWidth="1"/>
    <col min="7426" max="7426" width="44" style="205" customWidth="1"/>
    <col min="7427" max="7427" width="9.140625" style="205" customWidth="1"/>
    <col min="7428" max="7428" width="5.7109375" style="205" customWidth="1"/>
    <col min="7429" max="7429" width="11.28515625" style="205" customWidth="1"/>
    <col min="7430" max="7430" width="12.28515625" style="205" customWidth="1"/>
    <col min="7431" max="7431" width="17.28515625" style="205" customWidth="1"/>
    <col min="7432" max="7432" width="15.5703125" style="205" customWidth="1"/>
    <col min="7433" max="7433" width="17.28515625" style="205" customWidth="1"/>
    <col min="7434" max="7434" width="12.5703125" style="205" customWidth="1"/>
    <col min="7435" max="7680" width="9.140625" style="205"/>
    <col min="7681" max="7681" width="4.42578125" style="205" customWidth="1"/>
    <col min="7682" max="7682" width="44" style="205" customWidth="1"/>
    <col min="7683" max="7683" width="9.140625" style="205" customWidth="1"/>
    <col min="7684" max="7684" width="5.7109375" style="205" customWidth="1"/>
    <col min="7685" max="7685" width="11.28515625" style="205" customWidth="1"/>
    <col min="7686" max="7686" width="12.28515625" style="205" customWidth="1"/>
    <col min="7687" max="7687" width="17.28515625" style="205" customWidth="1"/>
    <col min="7688" max="7688" width="15.5703125" style="205" customWidth="1"/>
    <col min="7689" max="7689" width="17.28515625" style="205" customWidth="1"/>
    <col min="7690" max="7690" width="12.5703125" style="205" customWidth="1"/>
    <col min="7691" max="7936" width="9.140625" style="205"/>
    <col min="7937" max="7937" width="4.42578125" style="205" customWidth="1"/>
    <col min="7938" max="7938" width="44" style="205" customWidth="1"/>
    <col min="7939" max="7939" width="9.140625" style="205" customWidth="1"/>
    <col min="7940" max="7940" width="5.7109375" style="205" customWidth="1"/>
    <col min="7941" max="7941" width="11.28515625" style="205" customWidth="1"/>
    <col min="7942" max="7942" width="12.28515625" style="205" customWidth="1"/>
    <col min="7943" max="7943" width="17.28515625" style="205" customWidth="1"/>
    <col min="7944" max="7944" width="15.5703125" style="205" customWidth="1"/>
    <col min="7945" max="7945" width="17.28515625" style="205" customWidth="1"/>
    <col min="7946" max="7946" width="12.5703125" style="205" customWidth="1"/>
    <col min="7947" max="8192" width="9.140625" style="205"/>
    <col min="8193" max="8193" width="4.42578125" style="205" customWidth="1"/>
    <col min="8194" max="8194" width="44" style="205" customWidth="1"/>
    <col min="8195" max="8195" width="9.140625" style="205" customWidth="1"/>
    <col min="8196" max="8196" width="5.7109375" style="205" customWidth="1"/>
    <col min="8197" max="8197" width="11.28515625" style="205" customWidth="1"/>
    <col min="8198" max="8198" width="12.28515625" style="205" customWidth="1"/>
    <col min="8199" max="8199" width="17.28515625" style="205" customWidth="1"/>
    <col min="8200" max="8200" width="15.5703125" style="205" customWidth="1"/>
    <col min="8201" max="8201" width="17.28515625" style="205" customWidth="1"/>
    <col min="8202" max="8202" width="12.5703125" style="205" customWidth="1"/>
    <col min="8203" max="8448" width="9.140625" style="205"/>
    <col min="8449" max="8449" width="4.42578125" style="205" customWidth="1"/>
    <col min="8450" max="8450" width="44" style="205" customWidth="1"/>
    <col min="8451" max="8451" width="9.140625" style="205" customWidth="1"/>
    <col min="8452" max="8452" width="5.7109375" style="205" customWidth="1"/>
    <col min="8453" max="8453" width="11.28515625" style="205" customWidth="1"/>
    <col min="8454" max="8454" width="12.28515625" style="205" customWidth="1"/>
    <col min="8455" max="8455" width="17.28515625" style="205" customWidth="1"/>
    <col min="8456" max="8456" width="15.5703125" style="205" customWidth="1"/>
    <col min="8457" max="8457" width="17.28515625" style="205" customWidth="1"/>
    <col min="8458" max="8458" width="12.5703125" style="205" customWidth="1"/>
    <col min="8459" max="8704" width="9.140625" style="205"/>
    <col min="8705" max="8705" width="4.42578125" style="205" customWidth="1"/>
    <col min="8706" max="8706" width="44" style="205" customWidth="1"/>
    <col min="8707" max="8707" width="9.140625" style="205" customWidth="1"/>
    <col min="8708" max="8708" width="5.7109375" style="205" customWidth="1"/>
    <col min="8709" max="8709" width="11.28515625" style="205" customWidth="1"/>
    <col min="8710" max="8710" width="12.28515625" style="205" customWidth="1"/>
    <col min="8711" max="8711" width="17.28515625" style="205" customWidth="1"/>
    <col min="8712" max="8712" width="15.5703125" style="205" customWidth="1"/>
    <col min="8713" max="8713" width="17.28515625" style="205" customWidth="1"/>
    <col min="8714" max="8714" width="12.5703125" style="205" customWidth="1"/>
    <col min="8715" max="8960" width="9.140625" style="205"/>
    <col min="8961" max="8961" width="4.42578125" style="205" customWidth="1"/>
    <col min="8962" max="8962" width="44" style="205" customWidth="1"/>
    <col min="8963" max="8963" width="9.140625" style="205" customWidth="1"/>
    <col min="8964" max="8964" width="5.7109375" style="205" customWidth="1"/>
    <col min="8965" max="8965" width="11.28515625" style="205" customWidth="1"/>
    <col min="8966" max="8966" width="12.28515625" style="205" customWidth="1"/>
    <col min="8967" max="8967" width="17.28515625" style="205" customWidth="1"/>
    <col min="8968" max="8968" width="15.5703125" style="205" customWidth="1"/>
    <col min="8969" max="8969" width="17.28515625" style="205" customWidth="1"/>
    <col min="8970" max="8970" width="12.5703125" style="205" customWidth="1"/>
    <col min="8971" max="9216" width="9.140625" style="205"/>
    <col min="9217" max="9217" width="4.42578125" style="205" customWidth="1"/>
    <col min="9218" max="9218" width="44" style="205" customWidth="1"/>
    <col min="9219" max="9219" width="9.140625" style="205" customWidth="1"/>
    <col min="9220" max="9220" width="5.7109375" style="205" customWidth="1"/>
    <col min="9221" max="9221" width="11.28515625" style="205" customWidth="1"/>
    <col min="9222" max="9222" width="12.28515625" style="205" customWidth="1"/>
    <col min="9223" max="9223" width="17.28515625" style="205" customWidth="1"/>
    <col min="9224" max="9224" width="15.5703125" style="205" customWidth="1"/>
    <col min="9225" max="9225" width="17.28515625" style="205" customWidth="1"/>
    <col min="9226" max="9226" width="12.5703125" style="205" customWidth="1"/>
    <col min="9227" max="9472" width="9.140625" style="205"/>
    <col min="9473" max="9473" width="4.42578125" style="205" customWidth="1"/>
    <col min="9474" max="9474" width="44" style="205" customWidth="1"/>
    <col min="9475" max="9475" width="9.140625" style="205" customWidth="1"/>
    <col min="9476" max="9476" width="5.7109375" style="205" customWidth="1"/>
    <col min="9477" max="9477" width="11.28515625" style="205" customWidth="1"/>
    <col min="9478" max="9478" width="12.28515625" style="205" customWidth="1"/>
    <col min="9479" max="9479" width="17.28515625" style="205" customWidth="1"/>
    <col min="9480" max="9480" width="15.5703125" style="205" customWidth="1"/>
    <col min="9481" max="9481" width="17.28515625" style="205" customWidth="1"/>
    <col min="9482" max="9482" width="12.5703125" style="205" customWidth="1"/>
    <col min="9483" max="9728" width="9.140625" style="205"/>
    <col min="9729" max="9729" width="4.42578125" style="205" customWidth="1"/>
    <col min="9730" max="9730" width="44" style="205" customWidth="1"/>
    <col min="9731" max="9731" width="9.140625" style="205" customWidth="1"/>
    <col min="9732" max="9732" width="5.7109375" style="205" customWidth="1"/>
    <col min="9733" max="9733" width="11.28515625" style="205" customWidth="1"/>
    <col min="9734" max="9734" width="12.28515625" style="205" customWidth="1"/>
    <col min="9735" max="9735" width="17.28515625" style="205" customWidth="1"/>
    <col min="9736" max="9736" width="15.5703125" style="205" customWidth="1"/>
    <col min="9737" max="9737" width="17.28515625" style="205" customWidth="1"/>
    <col min="9738" max="9738" width="12.5703125" style="205" customWidth="1"/>
    <col min="9739" max="9984" width="9.140625" style="205"/>
    <col min="9985" max="9985" width="4.42578125" style="205" customWidth="1"/>
    <col min="9986" max="9986" width="44" style="205" customWidth="1"/>
    <col min="9987" max="9987" width="9.140625" style="205" customWidth="1"/>
    <col min="9988" max="9988" width="5.7109375" style="205" customWidth="1"/>
    <col min="9989" max="9989" width="11.28515625" style="205" customWidth="1"/>
    <col min="9990" max="9990" width="12.28515625" style="205" customWidth="1"/>
    <col min="9991" max="9991" width="17.28515625" style="205" customWidth="1"/>
    <col min="9992" max="9992" width="15.5703125" style="205" customWidth="1"/>
    <col min="9993" max="9993" width="17.28515625" style="205" customWidth="1"/>
    <col min="9994" max="9994" width="12.5703125" style="205" customWidth="1"/>
    <col min="9995" max="10240" width="9.140625" style="205"/>
    <col min="10241" max="10241" width="4.42578125" style="205" customWidth="1"/>
    <col min="10242" max="10242" width="44" style="205" customWidth="1"/>
    <col min="10243" max="10243" width="9.140625" style="205" customWidth="1"/>
    <col min="10244" max="10244" width="5.7109375" style="205" customWidth="1"/>
    <col min="10245" max="10245" width="11.28515625" style="205" customWidth="1"/>
    <col min="10246" max="10246" width="12.28515625" style="205" customWidth="1"/>
    <col min="10247" max="10247" width="17.28515625" style="205" customWidth="1"/>
    <col min="10248" max="10248" width="15.5703125" style="205" customWidth="1"/>
    <col min="10249" max="10249" width="17.28515625" style="205" customWidth="1"/>
    <col min="10250" max="10250" width="12.5703125" style="205" customWidth="1"/>
    <col min="10251" max="10496" width="9.140625" style="205"/>
    <col min="10497" max="10497" width="4.42578125" style="205" customWidth="1"/>
    <col min="10498" max="10498" width="44" style="205" customWidth="1"/>
    <col min="10499" max="10499" width="9.140625" style="205" customWidth="1"/>
    <col min="10500" max="10500" width="5.7109375" style="205" customWidth="1"/>
    <col min="10501" max="10501" width="11.28515625" style="205" customWidth="1"/>
    <col min="10502" max="10502" width="12.28515625" style="205" customWidth="1"/>
    <col min="10503" max="10503" width="17.28515625" style="205" customWidth="1"/>
    <col min="10504" max="10504" width="15.5703125" style="205" customWidth="1"/>
    <col min="10505" max="10505" width="17.28515625" style="205" customWidth="1"/>
    <col min="10506" max="10506" width="12.5703125" style="205" customWidth="1"/>
    <col min="10507" max="10752" width="9.140625" style="205"/>
    <col min="10753" max="10753" width="4.42578125" style="205" customWidth="1"/>
    <col min="10754" max="10754" width="44" style="205" customWidth="1"/>
    <col min="10755" max="10755" width="9.140625" style="205" customWidth="1"/>
    <col min="10756" max="10756" width="5.7109375" style="205" customWidth="1"/>
    <col min="10757" max="10757" width="11.28515625" style="205" customWidth="1"/>
    <col min="10758" max="10758" width="12.28515625" style="205" customWidth="1"/>
    <col min="10759" max="10759" width="17.28515625" style="205" customWidth="1"/>
    <col min="10760" max="10760" width="15.5703125" style="205" customWidth="1"/>
    <col min="10761" max="10761" width="17.28515625" style="205" customWidth="1"/>
    <col min="10762" max="10762" width="12.5703125" style="205" customWidth="1"/>
    <col min="10763" max="11008" width="9.140625" style="205"/>
    <col min="11009" max="11009" width="4.42578125" style="205" customWidth="1"/>
    <col min="11010" max="11010" width="44" style="205" customWidth="1"/>
    <col min="11011" max="11011" width="9.140625" style="205" customWidth="1"/>
    <col min="11012" max="11012" width="5.7109375" style="205" customWidth="1"/>
    <col min="11013" max="11013" width="11.28515625" style="205" customWidth="1"/>
    <col min="11014" max="11014" width="12.28515625" style="205" customWidth="1"/>
    <col min="11015" max="11015" width="17.28515625" style="205" customWidth="1"/>
    <col min="11016" max="11016" width="15.5703125" style="205" customWidth="1"/>
    <col min="11017" max="11017" width="17.28515625" style="205" customWidth="1"/>
    <col min="11018" max="11018" width="12.5703125" style="205" customWidth="1"/>
    <col min="11019" max="11264" width="9.140625" style="205"/>
    <col min="11265" max="11265" width="4.42578125" style="205" customWidth="1"/>
    <col min="11266" max="11266" width="44" style="205" customWidth="1"/>
    <col min="11267" max="11267" width="9.140625" style="205" customWidth="1"/>
    <col min="11268" max="11268" width="5.7109375" style="205" customWidth="1"/>
    <col min="11269" max="11269" width="11.28515625" style="205" customWidth="1"/>
    <col min="11270" max="11270" width="12.28515625" style="205" customWidth="1"/>
    <col min="11271" max="11271" width="17.28515625" style="205" customWidth="1"/>
    <col min="11272" max="11272" width="15.5703125" style="205" customWidth="1"/>
    <col min="11273" max="11273" width="17.28515625" style="205" customWidth="1"/>
    <col min="11274" max="11274" width="12.5703125" style="205" customWidth="1"/>
    <col min="11275" max="11520" width="9.140625" style="205"/>
    <col min="11521" max="11521" width="4.42578125" style="205" customWidth="1"/>
    <col min="11522" max="11522" width="44" style="205" customWidth="1"/>
    <col min="11523" max="11523" width="9.140625" style="205" customWidth="1"/>
    <col min="11524" max="11524" width="5.7109375" style="205" customWidth="1"/>
    <col min="11525" max="11525" width="11.28515625" style="205" customWidth="1"/>
    <col min="11526" max="11526" width="12.28515625" style="205" customWidth="1"/>
    <col min="11527" max="11527" width="17.28515625" style="205" customWidth="1"/>
    <col min="11528" max="11528" width="15.5703125" style="205" customWidth="1"/>
    <col min="11529" max="11529" width="17.28515625" style="205" customWidth="1"/>
    <col min="11530" max="11530" width="12.5703125" style="205" customWidth="1"/>
    <col min="11531" max="11776" width="9.140625" style="205"/>
    <col min="11777" max="11777" width="4.42578125" style="205" customWidth="1"/>
    <col min="11778" max="11778" width="44" style="205" customWidth="1"/>
    <col min="11779" max="11779" width="9.140625" style="205" customWidth="1"/>
    <col min="11780" max="11780" width="5.7109375" style="205" customWidth="1"/>
    <col min="11781" max="11781" width="11.28515625" style="205" customWidth="1"/>
    <col min="11782" max="11782" width="12.28515625" style="205" customWidth="1"/>
    <col min="11783" max="11783" width="17.28515625" style="205" customWidth="1"/>
    <col min="11784" max="11784" width="15.5703125" style="205" customWidth="1"/>
    <col min="11785" max="11785" width="17.28515625" style="205" customWidth="1"/>
    <col min="11786" max="11786" width="12.5703125" style="205" customWidth="1"/>
    <col min="11787" max="12032" width="9.140625" style="205"/>
    <col min="12033" max="12033" width="4.42578125" style="205" customWidth="1"/>
    <col min="12034" max="12034" width="44" style="205" customWidth="1"/>
    <col min="12035" max="12035" width="9.140625" style="205" customWidth="1"/>
    <col min="12036" max="12036" width="5.7109375" style="205" customWidth="1"/>
    <col min="12037" max="12037" width="11.28515625" style="205" customWidth="1"/>
    <col min="12038" max="12038" width="12.28515625" style="205" customWidth="1"/>
    <col min="12039" max="12039" width="17.28515625" style="205" customWidth="1"/>
    <col min="12040" max="12040" width="15.5703125" style="205" customWidth="1"/>
    <col min="12041" max="12041" width="17.28515625" style="205" customWidth="1"/>
    <col min="12042" max="12042" width="12.5703125" style="205" customWidth="1"/>
    <col min="12043" max="12288" width="9.140625" style="205"/>
    <col min="12289" max="12289" width="4.42578125" style="205" customWidth="1"/>
    <col min="12290" max="12290" width="44" style="205" customWidth="1"/>
    <col min="12291" max="12291" width="9.140625" style="205" customWidth="1"/>
    <col min="12292" max="12292" width="5.7109375" style="205" customWidth="1"/>
    <col min="12293" max="12293" width="11.28515625" style="205" customWidth="1"/>
    <col min="12294" max="12294" width="12.28515625" style="205" customWidth="1"/>
    <col min="12295" max="12295" width="17.28515625" style="205" customWidth="1"/>
    <col min="12296" max="12296" width="15.5703125" style="205" customWidth="1"/>
    <col min="12297" max="12297" width="17.28515625" style="205" customWidth="1"/>
    <col min="12298" max="12298" width="12.5703125" style="205" customWidth="1"/>
    <col min="12299" max="12544" width="9.140625" style="205"/>
    <col min="12545" max="12545" width="4.42578125" style="205" customWidth="1"/>
    <col min="12546" max="12546" width="44" style="205" customWidth="1"/>
    <col min="12547" max="12547" width="9.140625" style="205" customWidth="1"/>
    <col min="12548" max="12548" width="5.7109375" style="205" customWidth="1"/>
    <col min="12549" max="12549" width="11.28515625" style="205" customWidth="1"/>
    <col min="12550" max="12550" width="12.28515625" style="205" customWidth="1"/>
    <col min="12551" max="12551" width="17.28515625" style="205" customWidth="1"/>
    <col min="12552" max="12552" width="15.5703125" style="205" customWidth="1"/>
    <col min="12553" max="12553" width="17.28515625" style="205" customWidth="1"/>
    <col min="12554" max="12554" width="12.5703125" style="205" customWidth="1"/>
    <col min="12555" max="12800" width="9.140625" style="205"/>
    <col min="12801" max="12801" width="4.42578125" style="205" customWidth="1"/>
    <col min="12802" max="12802" width="44" style="205" customWidth="1"/>
    <col min="12803" max="12803" width="9.140625" style="205" customWidth="1"/>
    <col min="12804" max="12804" width="5.7109375" style="205" customWidth="1"/>
    <col min="12805" max="12805" width="11.28515625" style="205" customWidth="1"/>
    <col min="12806" max="12806" width="12.28515625" style="205" customWidth="1"/>
    <col min="12807" max="12807" width="17.28515625" style="205" customWidth="1"/>
    <col min="12808" max="12808" width="15.5703125" style="205" customWidth="1"/>
    <col min="12809" max="12809" width="17.28515625" style="205" customWidth="1"/>
    <col min="12810" max="12810" width="12.5703125" style="205" customWidth="1"/>
    <col min="12811" max="13056" width="9.140625" style="205"/>
    <col min="13057" max="13057" width="4.42578125" style="205" customWidth="1"/>
    <col min="13058" max="13058" width="44" style="205" customWidth="1"/>
    <col min="13059" max="13059" width="9.140625" style="205" customWidth="1"/>
    <col min="13060" max="13060" width="5.7109375" style="205" customWidth="1"/>
    <col min="13061" max="13061" width="11.28515625" style="205" customWidth="1"/>
    <col min="13062" max="13062" width="12.28515625" style="205" customWidth="1"/>
    <col min="13063" max="13063" width="17.28515625" style="205" customWidth="1"/>
    <col min="13064" max="13064" width="15.5703125" style="205" customWidth="1"/>
    <col min="13065" max="13065" width="17.28515625" style="205" customWidth="1"/>
    <col min="13066" max="13066" width="12.5703125" style="205" customWidth="1"/>
    <col min="13067" max="13312" width="9.140625" style="205"/>
    <col min="13313" max="13313" width="4.42578125" style="205" customWidth="1"/>
    <col min="13314" max="13314" width="44" style="205" customWidth="1"/>
    <col min="13315" max="13315" width="9.140625" style="205" customWidth="1"/>
    <col min="13316" max="13316" width="5.7109375" style="205" customWidth="1"/>
    <col min="13317" max="13317" width="11.28515625" style="205" customWidth="1"/>
    <col min="13318" max="13318" width="12.28515625" style="205" customWidth="1"/>
    <col min="13319" max="13319" width="17.28515625" style="205" customWidth="1"/>
    <col min="13320" max="13320" width="15.5703125" style="205" customWidth="1"/>
    <col min="13321" max="13321" width="17.28515625" style="205" customWidth="1"/>
    <col min="13322" max="13322" width="12.5703125" style="205" customWidth="1"/>
    <col min="13323" max="13568" width="9.140625" style="205"/>
    <col min="13569" max="13569" width="4.42578125" style="205" customWidth="1"/>
    <col min="13570" max="13570" width="44" style="205" customWidth="1"/>
    <col min="13571" max="13571" width="9.140625" style="205" customWidth="1"/>
    <col min="13572" max="13572" width="5.7109375" style="205" customWidth="1"/>
    <col min="13573" max="13573" width="11.28515625" style="205" customWidth="1"/>
    <col min="13574" max="13574" width="12.28515625" style="205" customWidth="1"/>
    <col min="13575" max="13575" width="17.28515625" style="205" customWidth="1"/>
    <col min="13576" max="13576" width="15.5703125" style="205" customWidth="1"/>
    <col min="13577" max="13577" width="17.28515625" style="205" customWidth="1"/>
    <col min="13578" max="13578" width="12.5703125" style="205" customWidth="1"/>
    <col min="13579" max="13824" width="9.140625" style="205"/>
    <col min="13825" max="13825" width="4.42578125" style="205" customWidth="1"/>
    <col min="13826" max="13826" width="44" style="205" customWidth="1"/>
    <col min="13827" max="13827" width="9.140625" style="205" customWidth="1"/>
    <col min="13828" max="13828" width="5.7109375" style="205" customWidth="1"/>
    <col min="13829" max="13829" width="11.28515625" style="205" customWidth="1"/>
    <col min="13830" max="13830" width="12.28515625" style="205" customWidth="1"/>
    <col min="13831" max="13831" width="17.28515625" style="205" customWidth="1"/>
    <col min="13832" max="13832" width="15.5703125" style="205" customWidth="1"/>
    <col min="13833" max="13833" width="17.28515625" style="205" customWidth="1"/>
    <col min="13834" max="13834" width="12.5703125" style="205" customWidth="1"/>
    <col min="13835" max="14080" width="9.140625" style="205"/>
    <col min="14081" max="14081" width="4.42578125" style="205" customWidth="1"/>
    <col min="14082" max="14082" width="44" style="205" customWidth="1"/>
    <col min="14083" max="14083" width="9.140625" style="205" customWidth="1"/>
    <col min="14084" max="14084" width="5.7109375" style="205" customWidth="1"/>
    <col min="14085" max="14085" width="11.28515625" style="205" customWidth="1"/>
    <col min="14086" max="14086" width="12.28515625" style="205" customWidth="1"/>
    <col min="14087" max="14087" width="17.28515625" style="205" customWidth="1"/>
    <col min="14088" max="14088" width="15.5703125" style="205" customWidth="1"/>
    <col min="14089" max="14089" width="17.28515625" style="205" customWidth="1"/>
    <col min="14090" max="14090" width="12.5703125" style="205" customWidth="1"/>
    <col min="14091" max="14336" width="9.140625" style="205"/>
    <col min="14337" max="14337" width="4.42578125" style="205" customWidth="1"/>
    <col min="14338" max="14338" width="44" style="205" customWidth="1"/>
    <col min="14339" max="14339" width="9.140625" style="205" customWidth="1"/>
    <col min="14340" max="14340" width="5.7109375" style="205" customWidth="1"/>
    <col min="14341" max="14341" width="11.28515625" style="205" customWidth="1"/>
    <col min="14342" max="14342" width="12.28515625" style="205" customWidth="1"/>
    <col min="14343" max="14343" width="17.28515625" style="205" customWidth="1"/>
    <col min="14344" max="14344" width="15.5703125" style="205" customWidth="1"/>
    <col min="14345" max="14345" width="17.28515625" style="205" customWidth="1"/>
    <col min="14346" max="14346" width="12.5703125" style="205" customWidth="1"/>
    <col min="14347" max="14592" width="9.140625" style="205"/>
    <col min="14593" max="14593" width="4.42578125" style="205" customWidth="1"/>
    <col min="14594" max="14594" width="44" style="205" customWidth="1"/>
    <col min="14595" max="14595" width="9.140625" style="205" customWidth="1"/>
    <col min="14596" max="14596" width="5.7109375" style="205" customWidth="1"/>
    <col min="14597" max="14597" width="11.28515625" style="205" customWidth="1"/>
    <col min="14598" max="14598" width="12.28515625" style="205" customWidth="1"/>
    <col min="14599" max="14599" width="17.28515625" style="205" customWidth="1"/>
    <col min="14600" max="14600" width="15.5703125" style="205" customWidth="1"/>
    <col min="14601" max="14601" width="17.28515625" style="205" customWidth="1"/>
    <col min="14602" max="14602" width="12.5703125" style="205" customWidth="1"/>
    <col min="14603" max="14848" width="9.140625" style="205"/>
    <col min="14849" max="14849" width="4.42578125" style="205" customWidth="1"/>
    <col min="14850" max="14850" width="44" style="205" customWidth="1"/>
    <col min="14851" max="14851" width="9.140625" style="205" customWidth="1"/>
    <col min="14852" max="14852" width="5.7109375" style="205" customWidth="1"/>
    <col min="14853" max="14853" width="11.28515625" style="205" customWidth="1"/>
    <col min="14854" max="14854" width="12.28515625" style="205" customWidth="1"/>
    <col min="14855" max="14855" width="17.28515625" style="205" customWidth="1"/>
    <col min="14856" max="14856" width="15.5703125" style="205" customWidth="1"/>
    <col min="14857" max="14857" width="17.28515625" style="205" customWidth="1"/>
    <col min="14858" max="14858" width="12.5703125" style="205" customWidth="1"/>
    <col min="14859" max="15104" width="9.140625" style="205"/>
    <col min="15105" max="15105" width="4.42578125" style="205" customWidth="1"/>
    <col min="15106" max="15106" width="44" style="205" customWidth="1"/>
    <col min="15107" max="15107" width="9.140625" style="205" customWidth="1"/>
    <col min="15108" max="15108" width="5.7109375" style="205" customWidth="1"/>
    <col min="15109" max="15109" width="11.28515625" style="205" customWidth="1"/>
    <col min="15110" max="15110" width="12.28515625" style="205" customWidth="1"/>
    <col min="15111" max="15111" width="17.28515625" style="205" customWidth="1"/>
    <col min="15112" max="15112" width="15.5703125" style="205" customWidth="1"/>
    <col min="15113" max="15113" width="17.28515625" style="205" customWidth="1"/>
    <col min="15114" max="15114" width="12.5703125" style="205" customWidth="1"/>
    <col min="15115" max="15360" width="9.140625" style="205"/>
    <col min="15361" max="15361" width="4.42578125" style="205" customWidth="1"/>
    <col min="15362" max="15362" width="44" style="205" customWidth="1"/>
    <col min="15363" max="15363" width="9.140625" style="205" customWidth="1"/>
    <col min="15364" max="15364" width="5.7109375" style="205" customWidth="1"/>
    <col min="15365" max="15365" width="11.28515625" style="205" customWidth="1"/>
    <col min="15366" max="15366" width="12.28515625" style="205" customWidth="1"/>
    <col min="15367" max="15367" width="17.28515625" style="205" customWidth="1"/>
    <col min="15368" max="15368" width="15.5703125" style="205" customWidth="1"/>
    <col min="15369" max="15369" width="17.28515625" style="205" customWidth="1"/>
    <col min="15370" max="15370" width="12.5703125" style="205" customWidth="1"/>
    <col min="15371" max="15616" width="9.140625" style="205"/>
    <col min="15617" max="15617" width="4.42578125" style="205" customWidth="1"/>
    <col min="15618" max="15618" width="44" style="205" customWidth="1"/>
    <col min="15619" max="15619" width="9.140625" style="205" customWidth="1"/>
    <col min="15620" max="15620" width="5.7109375" style="205" customWidth="1"/>
    <col min="15621" max="15621" width="11.28515625" style="205" customWidth="1"/>
    <col min="15622" max="15622" width="12.28515625" style="205" customWidth="1"/>
    <col min="15623" max="15623" width="17.28515625" style="205" customWidth="1"/>
    <col min="15624" max="15624" width="15.5703125" style="205" customWidth="1"/>
    <col min="15625" max="15625" width="17.28515625" style="205" customWidth="1"/>
    <col min="15626" max="15626" width="12.5703125" style="205" customWidth="1"/>
    <col min="15627" max="15872" width="9.140625" style="205"/>
    <col min="15873" max="15873" width="4.42578125" style="205" customWidth="1"/>
    <col min="15874" max="15874" width="44" style="205" customWidth="1"/>
    <col min="15875" max="15875" width="9.140625" style="205" customWidth="1"/>
    <col min="15876" max="15876" width="5.7109375" style="205" customWidth="1"/>
    <col min="15877" max="15877" width="11.28515625" style="205" customWidth="1"/>
    <col min="15878" max="15878" width="12.28515625" style="205" customWidth="1"/>
    <col min="15879" max="15879" width="17.28515625" style="205" customWidth="1"/>
    <col min="15880" max="15880" width="15.5703125" style="205" customWidth="1"/>
    <col min="15881" max="15881" width="17.28515625" style="205" customWidth="1"/>
    <col min="15882" max="15882" width="12.5703125" style="205" customWidth="1"/>
    <col min="15883" max="16128" width="9.140625" style="205"/>
    <col min="16129" max="16129" width="4.42578125" style="205" customWidth="1"/>
    <col min="16130" max="16130" width="44" style="205" customWidth="1"/>
    <col min="16131" max="16131" width="9.140625" style="205" customWidth="1"/>
    <col min="16132" max="16132" width="5.7109375" style="205" customWidth="1"/>
    <col min="16133" max="16133" width="11.28515625" style="205" customWidth="1"/>
    <col min="16134" max="16134" width="12.28515625" style="205" customWidth="1"/>
    <col min="16135" max="16135" width="17.28515625" style="205" customWidth="1"/>
    <col min="16136" max="16136" width="15.5703125" style="205" customWidth="1"/>
    <col min="16137" max="16137" width="17.28515625" style="205" customWidth="1"/>
    <col min="16138" max="16138" width="12.5703125" style="205" customWidth="1"/>
    <col min="16139" max="16384" width="9.140625" style="205"/>
  </cols>
  <sheetData>
    <row r="1" spans="1:9" s="180" customFormat="1" ht="13.5">
      <c r="A1" s="269" t="s">
        <v>381</v>
      </c>
      <c r="B1" s="342" t="s">
        <v>94</v>
      </c>
      <c r="C1" s="295" t="s">
        <v>95</v>
      </c>
      <c r="D1" s="343" t="s">
        <v>96</v>
      </c>
      <c r="E1" s="543" t="s">
        <v>97</v>
      </c>
      <c r="F1" s="226" t="s">
        <v>98</v>
      </c>
      <c r="G1" s="256"/>
      <c r="H1" s="256"/>
      <c r="I1" s="256"/>
    </row>
    <row r="2" spans="1:9" s="186" customFormat="1" ht="13.5">
      <c r="A2" s="230"/>
      <c r="B2" s="344"/>
      <c r="C2" s="299"/>
      <c r="D2" s="345"/>
      <c r="E2" s="544" t="s">
        <v>99</v>
      </c>
      <c r="F2" s="346" t="s">
        <v>99</v>
      </c>
      <c r="G2" s="256"/>
      <c r="H2" s="256"/>
      <c r="I2" s="256"/>
    </row>
    <row r="3" spans="1:9" s="186" customFormat="1">
      <c r="A3" s="230"/>
      <c r="B3" s="239"/>
      <c r="C3" s="286"/>
      <c r="D3" s="286"/>
      <c r="E3" s="526"/>
      <c r="F3" s="287"/>
      <c r="G3" s="256"/>
      <c r="H3" s="256"/>
      <c r="I3" s="256"/>
    </row>
    <row r="4" spans="1:9" s="186" customFormat="1">
      <c r="A4" s="230"/>
      <c r="B4" s="239"/>
      <c r="C4" s="286"/>
      <c r="D4" s="286"/>
      <c r="E4" s="526"/>
      <c r="F4" s="287"/>
      <c r="G4" s="256"/>
      <c r="H4" s="256"/>
      <c r="I4" s="256"/>
    </row>
    <row r="5" spans="1:9" s="238" customFormat="1" ht="12">
      <c r="A5" s="230" t="s">
        <v>102</v>
      </c>
      <c r="B5" s="236" t="s">
        <v>173</v>
      </c>
      <c r="C5" s="239"/>
      <c r="D5" s="239"/>
      <c r="E5" s="545"/>
      <c r="F5" s="287"/>
      <c r="G5" s="256"/>
      <c r="H5" s="256"/>
      <c r="I5" s="256"/>
    </row>
    <row r="6" spans="1:9" s="238" customFormat="1" ht="12">
      <c r="A6" s="230"/>
      <c r="B6" s="239"/>
      <c r="C6" s="286"/>
      <c r="D6" s="286"/>
      <c r="E6" s="526"/>
      <c r="F6" s="287"/>
      <c r="G6" s="256"/>
      <c r="H6" s="256"/>
      <c r="I6" s="256"/>
    </row>
    <row r="7" spans="1:9" s="238" customFormat="1" ht="12">
      <c r="A7" s="230"/>
      <c r="B7" s="238" t="s">
        <v>174</v>
      </c>
      <c r="C7" s="239"/>
      <c r="D7" s="239"/>
      <c r="E7" s="545"/>
      <c r="F7" s="287"/>
      <c r="G7" s="256"/>
      <c r="H7" s="256"/>
      <c r="I7" s="256"/>
    </row>
    <row r="8" spans="1:9" s="238" customFormat="1" ht="12">
      <c r="A8" s="230"/>
      <c r="B8" s="239"/>
      <c r="C8" s="286"/>
      <c r="D8" s="286"/>
      <c r="E8" s="526"/>
      <c r="F8" s="287"/>
      <c r="G8" s="256"/>
      <c r="H8" s="256"/>
      <c r="I8" s="256"/>
    </row>
    <row r="9" spans="1:9" s="238" customFormat="1" ht="24">
      <c r="A9" s="230">
        <v>1</v>
      </c>
      <c r="B9" s="239" t="s">
        <v>175</v>
      </c>
      <c r="C9" s="286"/>
      <c r="D9" s="318"/>
      <c r="E9" s="546"/>
      <c r="F9" s="287"/>
      <c r="G9" s="256"/>
      <c r="H9" s="256"/>
      <c r="I9" s="256"/>
    </row>
    <row r="10" spans="1:9" s="238" customFormat="1" ht="13.5">
      <c r="A10" s="230"/>
      <c r="B10" s="239" t="s">
        <v>176</v>
      </c>
      <c r="C10" s="286" t="s">
        <v>21</v>
      </c>
      <c r="D10" s="318">
        <v>1</v>
      </c>
      <c r="E10" s="547"/>
      <c r="F10" s="287">
        <f>E10*D10</f>
        <v>0</v>
      </c>
      <c r="G10" s="256"/>
      <c r="H10" s="256"/>
      <c r="I10" s="256"/>
    </row>
    <row r="11" spans="1:9" s="238" customFormat="1" ht="13.5">
      <c r="A11" s="230"/>
      <c r="B11" s="239"/>
      <c r="C11" s="286"/>
      <c r="D11" s="318"/>
      <c r="E11" s="546"/>
      <c r="F11" s="287"/>
      <c r="G11" s="256"/>
      <c r="H11" s="256"/>
      <c r="I11" s="256"/>
    </row>
    <row r="12" spans="1:9" s="238" customFormat="1" ht="48">
      <c r="A12" s="230">
        <v>2</v>
      </c>
      <c r="B12" s="254" t="s">
        <v>177</v>
      </c>
      <c r="C12" s="347"/>
      <c r="D12" s="347"/>
      <c r="E12" s="545"/>
      <c r="F12" s="239"/>
      <c r="G12" s="256"/>
      <c r="H12" s="256"/>
      <c r="I12" s="256"/>
    </row>
    <row r="13" spans="1:9" s="238" customFormat="1" ht="12">
      <c r="A13" s="230"/>
      <c r="B13" s="254" t="s">
        <v>178</v>
      </c>
      <c r="C13" s="232" t="s">
        <v>18</v>
      </c>
      <c r="D13" s="348">
        <v>10</v>
      </c>
      <c r="E13" s="548"/>
      <c r="F13" s="287">
        <f>E13*D13</f>
        <v>0</v>
      </c>
      <c r="G13" s="256"/>
      <c r="H13" s="256"/>
      <c r="I13" s="256"/>
    </row>
    <row r="14" spans="1:9" s="238" customFormat="1">
      <c r="A14" s="230"/>
      <c r="B14" s="305"/>
      <c r="C14" s="286"/>
      <c r="D14" s="302"/>
      <c r="E14" s="526"/>
      <c r="F14" s="256"/>
      <c r="G14" s="256"/>
      <c r="H14" s="256"/>
      <c r="I14" s="256"/>
    </row>
    <row r="15" spans="1:9" s="238" customFormat="1" ht="36">
      <c r="A15" s="230">
        <v>3</v>
      </c>
      <c r="B15" s="239" t="s">
        <v>426</v>
      </c>
      <c r="C15" s="349"/>
      <c r="D15" s="350"/>
      <c r="E15" s="549"/>
      <c r="F15" s="350"/>
      <c r="G15" s="256"/>
      <c r="H15" s="256"/>
      <c r="I15" s="256"/>
    </row>
    <row r="16" spans="1:9" s="238" customFormat="1" ht="48">
      <c r="A16" s="230"/>
      <c r="B16" s="351" t="s">
        <v>179</v>
      </c>
      <c r="C16" s="237" t="s">
        <v>180</v>
      </c>
      <c r="D16" s="286">
        <v>4</v>
      </c>
      <c r="E16" s="525"/>
      <c r="F16" s="352">
        <f>E16*D16</f>
        <v>0</v>
      </c>
      <c r="G16" s="256"/>
      <c r="H16" s="256"/>
      <c r="I16" s="256"/>
    </row>
    <row r="17" spans="1:11" s="238" customFormat="1">
      <c r="A17" s="230"/>
      <c r="B17" s="305"/>
      <c r="C17" s="286"/>
      <c r="D17" s="302"/>
      <c r="E17" s="526"/>
      <c r="F17" s="256"/>
      <c r="G17" s="256"/>
      <c r="H17" s="256"/>
      <c r="I17" s="256"/>
    </row>
    <row r="18" spans="1:11" s="238" customFormat="1" ht="24">
      <c r="A18" s="230">
        <v>4</v>
      </c>
      <c r="B18" s="239" t="s">
        <v>181</v>
      </c>
      <c r="C18" s="286"/>
      <c r="D18" s="318"/>
      <c r="E18" s="546"/>
      <c r="F18" s="287"/>
      <c r="G18" s="256"/>
      <c r="H18" s="256"/>
      <c r="I18" s="256"/>
    </row>
    <row r="19" spans="1:11" s="238" customFormat="1" ht="13.5">
      <c r="A19" s="230"/>
      <c r="B19" s="254" t="s">
        <v>178</v>
      </c>
      <c r="C19" s="286" t="s">
        <v>18</v>
      </c>
      <c r="D19" s="318">
        <v>2</v>
      </c>
      <c r="E19" s="547"/>
      <c r="F19" s="287">
        <f>E19*D19</f>
        <v>0</v>
      </c>
      <c r="G19" s="256"/>
      <c r="H19" s="256"/>
      <c r="I19" s="256"/>
    </row>
    <row r="20" spans="1:11" s="238" customFormat="1">
      <c r="A20" s="230"/>
      <c r="B20" s="313"/>
      <c r="C20" s="286"/>
      <c r="D20" s="302"/>
      <c r="E20" s="526"/>
      <c r="F20" s="256"/>
      <c r="G20" s="256"/>
      <c r="H20" s="256"/>
      <c r="I20" s="256"/>
    </row>
    <row r="21" spans="1:11" s="238" customFormat="1" ht="24">
      <c r="A21" s="230">
        <v>5</v>
      </c>
      <c r="B21" s="351" t="s">
        <v>182</v>
      </c>
      <c r="C21" s="286"/>
      <c r="D21" s="286"/>
      <c r="E21" s="526"/>
      <c r="F21" s="256"/>
      <c r="G21" s="256"/>
      <c r="H21" s="256"/>
      <c r="I21" s="256"/>
    </row>
    <row r="22" spans="1:11" s="238" customFormat="1" ht="12">
      <c r="A22" s="230"/>
      <c r="B22" s="254" t="s">
        <v>178</v>
      </c>
      <c r="C22" s="286" t="s">
        <v>17</v>
      </c>
      <c r="D22" s="286">
        <v>1</v>
      </c>
      <c r="E22" s="525"/>
      <c r="F22" s="256">
        <f>E22*D22</f>
        <v>0</v>
      </c>
      <c r="G22" s="256"/>
      <c r="H22" s="256"/>
      <c r="I22" s="256"/>
    </row>
    <row r="23" spans="1:11" s="238" customFormat="1">
      <c r="A23" s="230"/>
      <c r="B23" s="353"/>
      <c r="C23" s="286"/>
      <c r="D23" s="302"/>
      <c r="E23" s="526"/>
      <c r="F23" s="256"/>
      <c r="G23" s="256"/>
      <c r="H23" s="256"/>
      <c r="I23" s="256"/>
    </row>
    <row r="24" spans="1:11" s="238" customFormat="1" ht="36">
      <c r="A24" s="230">
        <v>6</v>
      </c>
      <c r="B24" s="351" t="s">
        <v>183</v>
      </c>
      <c r="C24" s="286" t="s">
        <v>17</v>
      </c>
      <c r="D24" s="286">
        <v>2</v>
      </c>
      <c r="E24" s="525"/>
      <c r="F24" s="256">
        <f>E24*D24</f>
        <v>0</v>
      </c>
      <c r="G24" s="256"/>
      <c r="H24" s="256"/>
      <c r="I24" s="256"/>
    </row>
    <row r="25" spans="1:11" s="238" customFormat="1">
      <c r="A25" s="230"/>
      <c r="B25" s="313"/>
      <c r="C25" s="286"/>
      <c r="D25" s="302"/>
      <c r="E25" s="526"/>
      <c r="F25" s="256"/>
      <c r="G25" s="256"/>
      <c r="H25" s="256"/>
      <c r="I25" s="256"/>
    </row>
    <row r="26" spans="1:11" s="238" customFormat="1" ht="36">
      <c r="A26" s="230">
        <v>7</v>
      </c>
      <c r="B26" s="239" t="s">
        <v>427</v>
      </c>
      <c r="C26" s="237"/>
      <c r="D26" s="286"/>
      <c r="E26" s="526"/>
      <c r="F26" s="256"/>
      <c r="G26" s="256"/>
      <c r="H26" s="256"/>
      <c r="I26" s="256"/>
    </row>
    <row r="27" spans="1:11" s="238" customFormat="1" ht="12">
      <c r="A27" s="230"/>
      <c r="B27" s="239" t="s">
        <v>184</v>
      </c>
      <c r="C27" s="286" t="s">
        <v>21</v>
      </c>
      <c r="D27" s="286">
        <v>2</v>
      </c>
      <c r="E27" s="525"/>
      <c r="F27" s="287">
        <f>E27*D27</f>
        <v>0</v>
      </c>
      <c r="G27" s="256"/>
      <c r="H27" s="256"/>
      <c r="I27" s="256"/>
    </row>
    <row r="28" spans="1:11" s="238" customFormat="1" ht="12">
      <c r="A28" s="230"/>
      <c r="B28" s="239"/>
      <c r="C28" s="286"/>
      <c r="D28" s="286"/>
      <c r="E28" s="526"/>
      <c r="F28" s="287"/>
      <c r="G28" s="256"/>
      <c r="H28" s="256"/>
      <c r="I28" s="256"/>
    </row>
    <row r="29" spans="1:11" s="238" customFormat="1" ht="12">
      <c r="A29" s="230"/>
      <c r="B29" s="238" t="s">
        <v>185</v>
      </c>
      <c r="C29" s="239"/>
      <c r="D29" s="239"/>
      <c r="E29" s="545"/>
      <c r="F29" s="287"/>
      <c r="G29" s="256"/>
      <c r="H29" s="256"/>
      <c r="I29" s="256"/>
    </row>
    <row r="30" spans="1:11" s="238" customFormat="1" ht="12">
      <c r="A30" s="230"/>
      <c r="B30" s="239"/>
      <c r="C30" s="286"/>
      <c r="D30" s="286"/>
      <c r="E30" s="526"/>
      <c r="F30" s="287"/>
      <c r="G30" s="256"/>
      <c r="H30" s="256"/>
      <c r="I30" s="256"/>
    </row>
    <row r="31" spans="1:11" s="186" customFormat="1" ht="24">
      <c r="A31" s="230">
        <v>8</v>
      </c>
      <c r="B31" s="239" t="s">
        <v>175</v>
      </c>
      <c r="C31" s="286"/>
      <c r="D31" s="318"/>
      <c r="E31" s="546"/>
      <c r="F31" s="287"/>
      <c r="G31" s="256"/>
      <c r="H31" s="256"/>
      <c r="I31" s="256"/>
      <c r="K31" s="272"/>
    </row>
    <row r="32" spans="1:11" ht="13.5">
      <c r="B32" s="239" t="s">
        <v>176</v>
      </c>
      <c r="C32" s="286" t="s">
        <v>21</v>
      </c>
      <c r="D32" s="318">
        <v>2</v>
      </c>
      <c r="E32" s="547"/>
      <c r="F32" s="287">
        <f>E32*D32</f>
        <v>0</v>
      </c>
      <c r="J32" s="186"/>
      <c r="K32" s="272"/>
    </row>
    <row r="33" spans="1:11" ht="13.5">
      <c r="B33" s="239"/>
      <c r="D33" s="318"/>
      <c r="E33" s="546"/>
      <c r="F33" s="287"/>
      <c r="J33" s="186"/>
      <c r="K33" s="272"/>
    </row>
    <row r="34" spans="1:11" ht="48">
      <c r="A34" s="230">
        <v>9</v>
      </c>
      <c r="B34" s="254" t="s">
        <v>177</v>
      </c>
      <c r="C34" s="347"/>
      <c r="D34" s="347"/>
      <c r="E34" s="545"/>
      <c r="F34" s="239"/>
      <c r="J34" s="186"/>
      <c r="K34" s="272"/>
    </row>
    <row r="35" spans="1:11">
      <c r="B35" s="254" t="s">
        <v>178</v>
      </c>
      <c r="C35" s="232" t="s">
        <v>18</v>
      </c>
      <c r="D35" s="348">
        <v>18</v>
      </c>
      <c r="E35" s="548"/>
      <c r="F35" s="287">
        <f>E35*D35</f>
        <v>0</v>
      </c>
      <c r="J35" s="186"/>
      <c r="K35" s="272"/>
    </row>
    <row r="36" spans="1:11">
      <c r="B36" s="305"/>
      <c r="E36" s="526"/>
      <c r="F36" s="256"/>
      <c r="J36" s="186"/>
      <c r="K36" s="272"/>
    </row>
    <row r="37" spans="1:11" ht="36">
      <c r="A37" s="230">
        <v>10</v>
      </c>
      <c r="B37" s="239" t="s">
        <v>426</v>
      </c>
      <c r="C37" s="349"/>
      <c r="D37" s="350"/>
      <c r="E37" s="549"/>
      <c r="F37" s="350"/>
      <c r="J37" s="186"/>
      <c r="K37" s="272"/>
    </row>
    <row r="38" spans="1:11" ht="39.6" customHeight="1">
      <c r="B38" s="351" t="s">
        <v>179</v>
      </c>
      <c r="C38" s="237" t="s">
        <v>180</v>
      </c>
      <c r="D38" s="286">
        <v>7</v>
      </c>
      <c r="E38" s="525"/>
      <c r="F38" s="352">
        <f>E38*D38</f>
        <v>0</v>
      </c>
      <c r="J38" s="186"/>
      <c r="K38" s="272"/>
    </row>
    <row r="39" spans="1:11">
      <c r="B39" s="305"/>
      <c r="E39" s="526"/>
      <c r="F39" s="256"/>
      <c r="J39" s="186"/>
      <c r="K39" s="272"/>
    </row>
    <row r="40" spans="1:11" ht="24">
      <c r="A40" s="230">
        <v>11</v>
      </c>
      <c r="B40" s="239" t="s">
        <v>181</v>
      </c>
      <c r="D40" s="318"/>
      <c r="E40" s="546"/>
      <c r="F40" s="287"/>
      <c r="J40" s="186"/>
      <c r="K40" s="272"/>
    </row>
    <row r="41" spans="1:11" ht="13.5">
      <c r="B41" s="254" t="s">
        <v>178</v>
      </c>
      <c r="C41" s="286" t="s">
        <v>18</v>
      </c>
      <c r="D41" s="318">
        <v>3</v>
      </c>
      <c r="E41" s="547"/>
      <c r="F41" s="287">
        <f>E41*D41</f>
        <v>0</v>
      </c>
      <c r="J41" s="186"/>
      <c r="K41" s="272"/>
    </row>
    <row r="42" spans="1:11" s="186" customFormat="1">
      <c r="A42" s="230"/>
      <c r="B42" s="313"/>
      <c r="C42" s="286"/>
      <c r="D42" s="302"/>
      <c r="E42" s="526"/>
      <c r="F42" s="256"/>
      <c r="I42" s="256"/>
      <c r="K42" s="272"/>
    </row>
    <row r="43" spans="1:11" s="186" customFormat="1" ht="24">
      <c r="A43" s="230">
        <v>12</v>
      </c>
      <c r="B43" s="351" t="s">
        <v>182</v>
      </c>
      <c r="C43" s="286"/>
      <c r="D43" s="286"/>
      <c r="E43" s="526"/>
      <c r="F43" s="256"/>
      <c r="I43" s="256"/>
      <c r="K43" s="272"/>
    </row>
    <row r="44" spans="1:11" s="186" customFormat="1">
      <c r="A44" s="230"/>
      <c r="B44" s="254" t="s">
        <v>178</v>
      </c>
      <c r="C44" s="286" t="s">
        <v>17</v>
      </c>
      <c r="D44" s="286">
        <v>2</v>
      </c>
      <c r="E44" s="525"/>
      <c r="F44" s="256">
        <f>E44*D44</f>
        <v>0</v>
      </c>
      <c r="I44" s="256"/>
      <c r="K44" s="272"/>
    </row>
    <row r="45" spans="1:11" ht="12.75" customHeight="1">
      <c r="B45" s="353"/>
      <c r="E45" s="526"/>
      <c r="F45" s="256"/>
      <c r="J45" s="186"/>
      <c r="K45" s="272"/>
    </row>
    <row r="46" spans="1:11" s="186" customFormat="1" ht="36">
      <c r="A46" s="230">
        <v>13</v>
      </c>
      <c r="B46" s="351" t="s">
        <v>428</v>
      </c>
      <c r="C46" s="286" t="s">
        <v>17</v>
      </c>
      <c r="D46" s="286">
        <v>1</v>
      </c>
      <c r="E46" s="525"/>
      <c r="F46" s="256">
        <f>E46*D46</f>
        <v>0</v>
      </c>
      <c r="I46" s="256"/>
      <c r="K46" s="272"/>
    </row>
    <row r="47" spans="1:11" s="186" customFormat="1">
      <c r="A47" s="230"/>
      <c r="B47" s="254"/>
      <c r="E47" s="550"/>
      <c r="I47" s="256"/>
      <c r="K47" s="272"/>
    </row>
    <row r="48" spans="1:11" s="186" customFormat="1" ht="36">
      <c r="A48" s="230">
        <v>14</v>
      </c>
      <c r="B48" s="351" t="s">
        <v>429</v>
      </c>
      <c r="C48" s="286" t="s">
        <v>17</v>
      </c>
      <c r="D48" s="286">
        <v>2</v>
      </c>
      <c r="E48" s="525"/>
      <c r="F48" s="256">
        <f>E48*D48</f>
        <v>0</v>
      </c>
      <c r="I48" s="256"/>
      <c r="K48" s="272"/>
    </row>
    <row r="49" spans="1:11" s="186" customFormat="1">
      <c r="A49" s="230"/>
      <c r="B49" s="313"/>
      <c r="C49" s="286"/>
      <c r="D49" s="302"/>
      <c r="E49" s="526"/>
      <c r="F49" s="256"/>
      <c r="I49" s="256"/>
      <c r="K49" s="272"/>
    </row>
    <row r="50" spans="1:11" s="186" customFormat="1" ht="36">
      <c r="A50" s="230">
        <v>15</v>
      </c>
      <c r="B50" s="239" t="s">
        <v>427</v>
      </c>
      <c r="C50" s="237"/>
      <c r="D50" s="286"/>
      <c r="E50" s="526"/>
      <c r="F50" s="256"/>
      <c r="I50" s="256"/>
      <c r="K50" s="272"/>
    </row>
    <row r="51" spans="1:11" s="186" customFormat="1">
      <c r="A51" s="230"/>
      <c r="B51" s="239" t="s">
        <v>184</v>
      </c>
      <c r="C51" s="286" t="s">
        <v>21</v>
      </c>
      <c r="D51" s="286">
        <v>2</v>
      </c>
      <c r="E51" s="525"/>
      <c r="F51" s="287">
        <f>E51*D51</f>
        <v>0</v>
      </c>
      <c r="I51" s="256"/>
      <c r="K51" s="272"/>
    </row>
    <row r="52" spans="1:11" s="186" customFormat="1">
      <c r="A52" s="230"/>
      <c r="B52" s="313"/>
      <c r="C52" s="286"/>
      <c r="D52" s="302"/>
      <c r="E52" s="526"/>
      <c r="F52" s="256"/>
      <c r="I52" s="256"/>
      <c r="K52" s="272"/>
    </row>
    <row r="53" spans="1:11" s="186" customFormat="1">
      <c r="A53" s="230"/>
      <c r="B53" s="238" t="s">
        <v>187</v>
      </c>
      <c r="C53" s="239"/>
      <c r="D53" s="239"/>
      <c r="E53" s="545"/>
      <c r="F53" s="287"/>
      <c r="I53" s="256"/>
      <c r="K53" s="272"/>
    </row>
    <row r="54" spans="1:11" s="186" customFormat="1">
      <c r="A54" s="230"/>
      <c r="B54" s="239"/>
      <c r="C54" s="286"/>
      <c r="D54" s="286"/>
      <c r="E54" s="526"/>
      <c r="F54" s="287"/>
      <c r="I54" s="256"/>
      <c r="K54" s="272"/>
    </row>
    <row r="55" spans="1:11" s="186" customFormat="1" ht="24">
      <c r="A55" s="230">
        <v>16</v>
      </c>
      <c r="B55" s="239" t="s">
        <v>175</v>
      </c>
      <c r="C55" s="286"/>
      <c r="D55" s="318"/>
      <c r="E55" s="546"/>
      <c r="F55" s="287"/>
      <c r="I55" s="256"/>
      <c r="K55" s="272"/>
    </row>
    <row r="56" spans="1:11" s="186" customFormat="1" ht="13.5">
      <c r="A56" s="230"/>
      <c r="B56" s="239" t="s">
        <v>176</v>
      </c>
      <c r="C56" s="286" t="s">
        <v>21</v>
      </c>
      <c r="D56" s="318">
        <v>1</v>
      </c>
      <c r="E56" s="547"/>
      <c r="F56" s="287">
        <f>E56*D56</f>
        <v>0</v>
      </c>
      <c r="I56" s="256"/>
      <c r="K56" s="272"/>
    </row>
    <row r="57" spans="1:11" s="186" customFormat="1" ht="13.5">
      <c r="A57" s="230"/>
      <c r="B57" s="239"/>
      <c r="C57" s="286"/>
      <c r="D57" s="318"/>
      <c r="E57" s="546"/>
      <c r="F57" s="287"/>
      <c r="I57" s="256"/>
      <c r="K57" s="272"/>
    </row>
    <row r="58" spans="1:11" s="186" customFormat="1" ht="48">
      <c r="A58" s="230">
        <v>17</v>
      </c>
      <c r="B58" s="254" t="s">
        <v>177</v>
      </c>
      <c r="C58" s="347"/>
      <c r="D58" s="347"/>
      <c r="E58" s="545"/>
      <c r="F58" s="239"/>
      <c r="I58" s="256"/>
      <c r="K58" s="272"/>
    </row>
    <row r="59" spans="1:11" s="186" customFormat="1">
      <c r="A59" s="230"/>
      <c r="B59" s="254" t="s">
        <v>178</v>
      </c>
      <c r="C59" s="232" t="s">
        <v>18</v>
      </c>
      <c r="D59" s="348">
        <v>7</v>
      </c>
      <c r="E59" s="548"/>
      <c r="F59" s="287">
        <f>E59*D59</f>
        <v>0</v>
      </c>
      <c r="I59" s="256"/>
      <c r="K59" s="272"/>
    </row>
    <row r="60" spans="1:11" s="186" customFormat="1">
      <c r="A60" s="230"/>
      <c r="B60" s="305"/>
      <c r="C60" s="286"/>
      <c r="D60" s="302"/>
      <c r="E60" s="526"/>
      <c r="F60" s="256"/>
      <c r="I60" s="256"/>
      <c r="K60" s="272"/>
    </row>
    <row r="61" spans="1:11" s="186" customFormat="1" ht="36">
      <c r="A61" s="230">
        <v>18</v>
      </c>
      <c r="B61" s="239" t="s">
        <v>426</v>
      </c>
      <c r="C61" s="349"/>
      <c r="D61" s="350"/>
      <c r="E61" s="549"/>
      <c r="F61" s="350"/>
      <c r="I61" s="256"/>
      <c r="K61" s="272"/>
    </row>
    <row r="62" spans="1:11" s="186" customFormat="1" ht="48">
      <c r="A62" s="230"/>
      <c r="B62" s="351" t="s">
        <v>179</v>
      </c>
      <c r="C62" s="237" t="s">
        <v>180</v>
      </c>
      <c r="D62" s="286">
        <v>3</v>
      </c>
      <c r="E62" s="525"/>
      <c r="F62" s="352">
        <f>E62*D62</f>
        <v>0</v>
      </c>
      <c r="K62" s="272"/>
    </row>
    <row r="63" spans="1:11" s="186" customFormat="1">
      <c r="A63" s="230"/>
      <c r="B63" s="305"/>
      <c r="C63" s="286"/>
      <c r="D63" s="302"/>
      <c r="E63" s="526"/>
      <c r="F63" s="256"/>
      <c r="I63" s="256"/>
      <c r="K63" s="272"/>
    </row>
    <row r="64" spans="1:11" s="186" customFormat="1" ht="24">
      <c r="A64" s="230">
        <v>19</v>
      </c>
      <c r="B64" s="239" t="s">
        <v>181</v>
      </c>
      <c r="C64" s="286"/>
      <c r="D64" s="318"/>
      <c r="E64" s="546"/>
      <c r="F64" s="287"/>
      <c r="I64" s="256"/>
      <c r="K64" s="272"/>
    </row>
    <row r="65" spans="1:11" s="186" customFormat="1" ht="13.5">
      <c r="A65" s="230"/>
      <c r="B65" s="254" t="s">
        <v>178</v>
      </c>
      <c r="C65" s="286" t="s">
        <v>18</v>
      </c>
      <c r="D65" s="318">
        <v>1</v>
      </c>
      <c r="E65" s="547"/>
      <c r="F65" s="287">
        <f>E65*D65</f>
        <v>0</v>
      </c>
      <c r="I65" s="256"/>
      <c r="K65" s="272"/>
    </row>
    <row r="66" spans="1:11" s="186" customFormat="1">
      <c r="A66" s="230"/>
      <c r="B66" s="313"/>
      <c r="C66" s="286"/>
      <c r="D66" s="302"/>
      <c r="E66" s="526"/>
      <c r="F66" s="256"/>
      <c r="K66" s="272"/>
    </row>
    <row r="67" spans="1:11" s="186" customFormat="1" ht="24.6" customHeight="1">
      <c r="A67" s="230">
        <v>20</v>
      </c>
      <c r="B67" s="351" t="s">
        <v>182</v>
      </c>
      <c r="C67" s="286"/>
      <c r="D67" s="286"/>
      <c r="E67" s="526"/>
      <c r="F67" s="256"/>
      <c r="K67" s="272"/>
    </row>
    <row r="68" spans="1:11" s="186" customFormat="1" ht="12" customHeight="1">
      <c r="A68" s="230"/>
      <c r="B68" s="254" t="s">
        <v>178</v>
      </c>
      <c r="C68" s="286" t="s">
        <v>17</v>
      </c>
      <c r="D68" s="286">
        <v>1</v>
      </c>
      <c r="E68" s="525"/>
      <c r="F68" s="256">
        <f>E68*D68</f>
        <v>0</v>
      </c>
      <c r="K68" s="272"/>
    </row>
    <row r="69" spans="1:11" s="186" customFormat="1" ht="12" customHeight="1">
      <c r="A69" s="230"/>
      <c r="B69" s="353"/>
      <c r="C69" s="286"/>
      <c r="D69" s="302"/>
      <c r="E69" s="526"/>
      <c r="F69" s="256"/>
      <c r="I69" s="256"/>
      <c r="K69" s="272"/>
    </row>
    <row r="70" spans="1:11" s="186" customFormat="1" ht="38.450000000000003" customHeight="1">
      <c r="A70" s="230">
        <v>21</v>
      </c>
      <c r="B70" s="351" t="s">
        <v>186</v>
      </c>
      <c r="C70" s="286" t="s">
        <v>17</v>
      </c>
      <c r="D70" s="286">
        <v>1</v>
      </c>
      <c r="E70" s="525"/>
      <c r="F70" s="256">
        <f>E70*D70</f>
        <v>0</v>
      </c>
      <c r="I70" s="256"/>
      <c r="K70" s="272"/>
    </row>
    <row r="71" spans="1:11" s="186" customFormat="1" ht="12" customHeight="1">
      <c r="A71" s="230"/>
      <c r="B71" s="254"/>
      <c r="E71" s="550"/>
      <c r="I71" s="256"/>
      <c r="K71" s="272"/>
    </row>
    <row r="72" spans="1:11" ht="36">
      <c r="A72" s="230">
        <v>22</v>
      </c>
      <c r="B72" s="239" t="s">
        <v>427</v>
      </c>
      <c r="C72" s="237"/>
      <c r="D72" s="286"/>
      <c r="E72" s="526"/>
      <c r="F72" s="256"/>
      <c r="J72" s="186"/>
      <c r="K72" s="272"/>
    </row>
    <row r="73" spans="1:11" s="186" customFormat="1">
      <c r="A73" s="230"/>
      <c r="B73" s="239" t="s">
        <v>184</v>
      </c>
      <c r="C73" s="286" t="s">
        <v>21</v>
      </c>
      <c r="D73" s="286">
        <v>2</v>
      </c>
      <c r="E73" s="525"/>
      <c r="F73" s="287">
        <f>E73*D73</f>
        <v>0</v>
      </c>
      <c r="I73" s="256"/>
      <c r="K73" s="272"/>
    </row>
    <row r="74" spans="1:11" s="257" customFormat="1">
      <c r="A74" s="230"/>
      <c r="B74" s="354"/>
      <c r="C74" s="286"/>
      <c r="D74" s="315"/>
      <c r="E74" s="526"/>
      <c r="F74" s="256"/>
    </row>
    <row r="75" spans="1:11" s="257" customFormat="1">
      <c r="A75" s="230"/>
      <c r="B75" s="290" t="str">
        <f>B5</f>
        <v>PREZRAČEVANJE</v>
      </c>
      <c r="C75" s="290"/>
      <c r="D75" s="290"/>
      <c r="E75" s="534" t="s">
        <v>119</v>
      </c>
      <c r="F75" s="277">
        <f>SUM(F8:F73)</f>
        <v>0</v>
      </c>
    </row>
    <row r="76" spans="1:11" s="316" customFormat="1">
      <c r="A76" s="230"/>
      <c r="B76" s="313"/>
      <c r="C76" s="270"/>
      <c r="D76" s="315"/>
      <c r="E76" s="535"/>
      <c r="F76" s="270"/>
    </row>
    <row r="77" spans="1:11" s="316" customFormat="1">
      <c r="A77" s="230" t="s">
        <v>120</v>
      </c>
      <c r="B77" s="244" t="s">
        <v>121</v>
      </c>
      <c r="C77" s="335"/>
      <c r="D77" s="335"/>
      <c r="E77" s="551"/>
      <c r="F77" s="355"/>
    </row>
    <row r="78" spans="1:11" s="316" customFormat="1">
      <c r="A78" s="230"/>
      <c r="B78" s="285" t="s">
        <v>188</v>
      </c>
      <c r="C78" s="237"/>
      <c r="D78" s="237"/>
      <c r="E78" s="517"/>
      <c r="F78" s="233"/>
    </row>
    <row r="79" spans="1:11" s="316" customFormat="1">
      <c r="A79" s="230"/>
      <c r="B79" s="285" t="s">
        <v>189</v>
      </c>
      <c r="C79" s="237"/>
      <c r="D79" s="237"/>
      <c r="E79" s="517"/>
      <c r="F79" s="233"/>
    </row>
    <row r="80" spans="1:11" s="357" customFormat="1" ht="14.25">
      <c r="A80" s="230"/>
      <c r="B80" s="239" t="s">
        <v>190</v>
      </c>
      <c r="C80" s="286"/>
      <c r="D80" s="286"/>
      <c r="E80" s="552"/>
      <c r="F80" s="356"/>
    </row>
    <row r="81" spans="1:11">
      <c r="B81" s="239" t="s">
        <v>191</v>
      </c>
      <c r="D81" s="286"/>
      <c r="E81" s="540"/>
      <c r="F81" s="322"/>
      <c r="J81" s="186"/>
      <c r="K81" s="272"/>
    </row>
    <row r="82" spans="1:11" s="186" customFormat="1">
      <c r="A82" s="230"/>
      <c r="B82" s="239" t="s">
        <v>192</v>
      </c>
      <c r="C82" s="286"/>
      <c r="D82" s="286"/>
      <c r="E82" s="553"/>
      <c r="F82" s="313"/>
      <c r="I82" s="256"/>
      <c r="K82" s="272"/>
    </row>
    <row r="83" spans="1:11" s="255" customFormat="1" ht="12">
      <c r="A83" s="230"/>
      <c r="B83" s="239" t="s">
        <v>126</v>
      </c>
      <c r="C83" s="286"/>
      <c r="D83" s="286"/>
      <c r="E83" s="552"/>
      <c r="F83" s="356"/>
    </row>
    <row r="84" spans="1:11" s="270" customFormat="1" ht="12">
      <c r="A84" s="230"/>
      <c r="B84" s="239" t="s">
        <v>127</v>
      </c>
      <c r="C84" s="286"/>
      <c r="D84" s="286"/>
      <c r="E84" s="540"/>
      <c r="F84" s="322"/>
    </row>
    <row r="85" spans="1:11" s="270" customFormat="1" ht="24">
      <c r="A85" s="230"/>
      <c r="B85" s="239" t="s">
        <v>193</v>
      </c>
      <c r="C85" s="286"/>
      <c r="D85" s="286"/>
      <c r="E85" s="540"/>
      <c r="F85" s="322"/>
    </row>
    <row r="86" spans="1:11" s="186" customFormat="1">
      <c r="A86" s="230"/>
      <c r="B86" s="239"/>
      <c r="C86" s="286"/>
      <c r="D86" s="286"/>
      <c r="E86" s="540"/>
      <c r="F86" s="322"/>
      <c r="I86" s="197"/>
      <c r="K86" s="272"/>
    </row>
    <row r="87" spans="1:11" s="186" customFormat="1" ht="24">
      <c r="A87" s="230">
        <v>1</v>
      </c>
      <c r="B87" s="239" t="s">
        <v>380</v>
      </c>
      <c r="C87" s="286" t="s">
        <v>21</v>
      </c>
      <c r="D87" s="286">
        <v>1</v>
      </c>
      <c r="E87" s="525"/>
      <c r="F87" s="287">
        <f>E87*D87</f>
        <v>0</v>
      </c>
      <c r="I87" s="256"/>
      <c r="K87" s="272"/>
    </row>
    <row r="88" spans="1:11" s="186" customFormat="1">
      <c r="A88" s="230"/>
      <c r="B88" s="239"/>
      <c r="C88" s="286"/>
      <c r="D88" s="286"/>
      <c r="E88" s="526"/>
      <c r="F88" s="287"/>
      <c r="I88" s="256"/>
      <c r="K88" s="272"/>
    </row>
    <row r="89" spans="1:11" s="186" customFormat="1" ht="15" customHeight="1">
      <c r="A89" s="245">
        <v>2</v>
      </c>
      <c r="B89" s="239" t="s">
        <v>376</v>
      </c>
      <c r="C89" s="286" t="s">
        <v>21</v>
      </c>
      <c r="D89" s="318">
        <v>1</v>
      </c>
      <c r="E89" s="525"/>
      <c r="F89" s="256">
        <f>E89*D89</f>
        <v>0</v>
      </c>
      <c r="K89" s="272"/>
    </row>
    <row r="90" spans="1:11" s="186" customFormat="1" ht="15" customHeight="1">
      <c r="A90" s="245"/>
      <c r="B90" s="239"/>
      <c r="C90" s="286"/>
      <c r="D90" s="318"/>
      <c r="E90" s="526"/>
      <c r="F90" s="256"/>
      <c r="K90" s="272"/>
    </row>
    <row r="91" spans="1:11" s="186" customFormat="1" ht="16.899999999999999" customHeight="1">
      <c r="A91" s="230" t="str">
        <f>A77</f>
        <v>B.</v>
      </c>
      <c r="B91" s="480" t="s">
        <v>121</v>
      </c>
      <c r="C91" s="481"/>
      <c r="D91" s="481"/>
      <c r="E91" s="542" t="s">
        <v>129</v>
      </c>
      <c r="F91" s="479">
        <f>SUM(F77:F90)</f>
        <v>0</v>
      </c>
      <c r="I91" s="256"/>
      <c r="K91" s="272"/>
    </row>
    <row r="92" spans="1:11" s="257" customFormat="1" ht="12.75" customHeight="1">
      <c r="A92" s="230"/>
      <c r="B92" s="340"/>
      <c r="C92" s="286"/>
      <c r="D92" s="302"/>
      <c r="E92" s="520"/>
      <c r="F92" s="205"/>
      <c r="G92" s="256"/>
      <c r="H92" s="256"/>
      <c r="I92" s="256"/>
    </row>
    <row r="93" spans="1:11" s="257" customFormat="1" ht="12.75" customHeight="1">
      <c r="A93" s="230"/>
      <c r="B93" s="340"/>
      <c r="C93" s="286"/>
      <c r="D93" s="302"/>
      <c r="E93" s="520"/>
      <c r="F93" s="205"/>
      <c r="G93" s="256"/>
      <c r="H93" s="256"/>
      <c r="I93" s="256"/>
    </row>
    <row r="94" spans="1:11" s="257" customFormat="1" ht="12.75" customHeight="1">
      <c r="A94" s="230"/>
      <c r="B94" s="340"/>
      <c r="C94" s="286"/>
      <c r="D94" s="302"/>
      <c r="E94" s="520"/>
      <c r="F94" s="205"/>
      <c r="G94" s="256"/>
      <c r="H94" s="256"/>
      <c r="I94" s="256"/>
    </row>
    <row r="95" spans="1:11" s="257" customFormat="1">
      <c r="A95" s="230"/>
      <c r="B95" s="340"/>
      <c r="C95" s="286"/>
      <c r="D95" s="302"/>
      <c r="E95" s="520"/>
      <c r="F95" s="205"/>
      <c r="G95" s="256"/>
      <c r="H95" s="256"/>
      <c r="I95" s="256"/>
    </row>
    <row r="96" spans="1:11" s="257" customFormat="1">
      <c r="A96" s="230"/>
      <c r="B96" s="340"/>
      <c r="C96" s="286"/>
      <c r="D96" s="302"/>
      <c r="E96" s="520"/>
      <c r="F96" s="205"/>
      <c r="G96" s="256"/>
      <c r="H96" s="256"/>
      <c r="I96" s="256"/>
    </row>
    <row r="97" spans="1:9" s="257" customFormat="1">
      <c r="A97" s="230"/>
      <c r="B97" s="340"/>
      <c r="C97" s="286"/>
      <c r="D97" s="302"/>
      <c r="E97" s="520"/>
      <c r="F97" s="205"/>
      <c r="G97" s="256"/>
      <c r="H97" s="256"/>
      <c r="I97" s="256"/>
    </row>
    <row r="98" spans="1:9" s="257" customFormat="1">
      <c r="A98" s="230"/>
      <c r="B98" s="340"/>
      <c r="C98" s="286"/>
      <c r="D98" s="302"/>
      <c r="E98" s="520"/>
      <c r="F98" s="205"/>
      <c r="G98" s="256"/>
      <c r="H98" s="256"/>
      <c r="I98" s="256"/>
    </row>
    <row r="99" spans="1:9" s="257" customFormat="1">
      <c r="A99" s="230"/>
      <c r="B99" s="340"/>
      <c r="C99" s="286"/>
      <c r="D99" s="302"/>
      <c r="E99" s="520"/>
      <c r="F99" s="205"/>
      <c r="G99" s="256"/>
      <c r="H99" s="256"/>
      <c r="I99" s="256"/>
    </row>
    <row r="100" spans="1:9" s="257" customFormat="1">
      <c r="A100" s="230"/>
      <c r="B100" s="340"/>
      <c r="C100" s="286"/>
      <c r="D100" s="302"/>
      <c r="E100" s="520"/>
      <c r="F100" s="205"/>
      <c r="G100" s="256"/>
      <c r="H100" s="256"/>
      <c r="I100" s="256"/>
    </row>
    <row r="101" spans="1:9" s="257" customFormat="1">
      <c r="A101" s="230"/>
      <c r="B101" s="340"/>
      <c r="C101" s="286"/>
      <c r="D101" s="302"/>
      <c r="E101" s="520"/>
      <c r="F101" s="205"/>
      <c r="G101" s="256"/>
      <c r="H101" s="256"/>
      <c r="I101" s="256"/>
    </row>
    <row r="102" spans="1:9" s="257" customFormat="1">
      <c r="A102" s="230"/>
      <c r="B102" s="340"/>
      <c r="C102" s="286"/>
      <c r="D102" s="302"/>
      <c r="E102" s="520"/>
      <c r="F102" s="205"/>
      <c r="G102" s="256"/>
      <c r="H102" s="256"/>
      <c r="I102" s="256"/>
    </row>
    <row r="103" spans="1:9" s="257" customFormat="1">
      <c r="A103" s="230"/>
      <c r="B103" s="340"/>
      <c r="C103" s="286"/>
      <c r="D103" s="302"/>
      <c r="E103" s="520"/>
      <c r="F103" s="205"/>
      <c r="G103" s="256"/>
      <c r="H103" s="256"/>
      <c r="I103" s="256"/>
    </row>
    <row r="104" spans="1:9" s="257" customFormat="1">
      <c r="A104" s="230"/>
      <c r="B104" s="340"/>
      <c r="C104" s="286"/>
      <c r="D104" s="302"/>
      <c r="E104" s="520"/>
      <c r="F104" s="205"/>
      <c r="G104" s="256"/>
      <c r="H104" s="256"/>
      <c r="I104" s="256"/>
    </row>
    <row r="105" spans="1:9" s="257" customFormat="1">
      <c r="A105" s="230"/>
      <c r="B105" s="340"/>
      <c r="C105" s="286"/>
      <c r="D105" s="302"/>
      <c r="E105" s="520"/>
      <c r="F105" s="205"/>
      <c r="G105" s="256"/>
      <c r="H105" s="256"/>
      <c r="I105" s="256"/>
    </row>
    <row r="106" spans="1:9" s="257" customFormat="1">
      <c r="A106" s="230"/>
      <c r="B106" s="340"/>
      <c r="C106" s="286"/>
      <c r="D106" s="302"/>
      <c r="E106" s="520"/>
      <c r="F106" s="205"/>
      <c r="G106" s="256"/>
      <c r="H106" s="256"/>
      <c r="I106" s="256"/>
    </row>
    <row r="107" spans="1:9" s="257" customFormat="1">
      <c r="A107" s="230"/>
      <c r="B107" s="340"/>
      <c r="C107" s="286"/>
      <c r="D107" s="302"/>
      <c r="E107" s="520"/>
      <c r="F107" s="205"/>
      <c r="G107" s="256"/>
      <c r="H107" s="256"/>
      <c r="I107" s="256"/>
    </row>
    <row r="108" spans="1:9" s="257" customFormat="1">
      <c r="A108" s="230"/>
      <c r="B108" s="340"/>
      <c r="C108" s="286"/>
      <c r="D108" s="302"/>
      <c r="E108" s="520"/>
      <c r="F108" s="205"/>
      <c r="G108" s="256"/>
      <c r="H108" s="256"/>
      <c r="I108" s="256"/>
    </row>
    <row r="109" spans="1:9" s="257" customFormat="1">
      <c r="A109" s="230"/>
      <c r="B109" s="340"/>
      <c r="C109" s="286"/>
      <c r="D109" s="302"/>
      <c r="E109" s="520"/>
      <c r="F109" s="205"/>
      <c r="G109" s="256"/>
      <c r="H109" s="256"/>
      <c r="I109" s="256"/>
    </row>
    <row r="110" spans="1:9" s="257" customFormat="1">
      <c r="A110" s="230"/>
      <c r="B110" s="340"/>
      <c r="C110" s="286"/>
      <c r="D110" s="302"/>
      <c r="E110" s="520"/>
      <c r="F110" s="205"/>
      <c r="G110" s="256"/>
      <c r="H110" s="256"/>
      <c r="I110" s="256"/>
    </row>
    <row r="111" spans="1:9" s="257" customFormat="1">
      <c r="A111" s="230"/>
      <c r="B111" s="340"/>
      <c r="C111" s="286"/>
      <c r="D111" s="302"/>
      <c r="E111" s="520"/>
      <c r="F111" s="205"/>
      <c r="G111" s="256"/>
      <c r="H111" s="256"/>
      <c r="I111" s="256"/>
    </row>
    <row r="112" spans="1:9" s="257" customFormat="1">
      <c r="A112" s="230"/>
      <c r="B112" s="340"/>
      <c r="C112" s="286"/>
      <c r="D112" s="302"/>
      <c r="E112" s="520"/>
      <c r="F112" s="205"/>
      <c r="G112" s="256"/>
      <c r="H112" s="256"/>
      <c r="I112" s="256"/>
    </row>
    <row r="113" spans="1:9" s="257" customFormat="1">
      <c r="A113" s="230"/>
      <c r="B113" s="340"/>
      <c r="C113" s="286"/>
      <c r="D113" s="302"/>
      <c r="E113" s="520"/>
      <c r="F113" s="205"/>
      <c r="G113" s="256"/>
      <c r="H113" s="256"/>
      <c r="I113" s="256"/>
    </row>
    <row r="114" spans="1:9" s="257" customFormat="1">
      <c r="A114" s="230"/>
      <c r="B114" s="340"/>
      <c r="C114" s="286"/>
      <c r="D114" s="302"/>
      <c r="E114" s="520"/>
      <c r="F114" s="205"/>
      <c r="G114" s="256"/>
      <c r="H114" s="256"/>
      <c r="I114" s="256"/>
    </row>
    <row r="115" spans="1:9" s="257" customFormat="1">
      <c r="A115" s="230"/>
      <c r="B115" s="340"/>
      <c r="C115" s="286"/>
      <c r="D115" s="302"/>
      <c r="E115" s="520"/>
      <c r="F115" s="205"/>
      <c r="G115" s="256"/>
      <c r="H115" s="256"/>
      <c r="I115" s="256"/>
    </row>
    <row r="116" spans="1:9" s="186" customFormat="1">
      <c r="A116" s="230"/>
      <c r="B116" s="340"/>
      <c r="C116" s="286"/>
      <c r="D116" s="302"/>
      <c r="E116" s="520"/>
      <c r="F116" s="205"/>
      <c r="G116" s="256"/>
      <c r="H116" s="256"/>
      <c r="I116" s="256"/>
    </row>
    <row r="117" spans="1:9" s="186" customFormat="1">
      <c r="A117" s="230"/>
      <c r="B117" s="340"/>
      <c r="C117" s="286"/>
      <c r="D117" s="302"/>
      <c r="E117" s="520"/>
      <c r="F117" s="205"/>
      <c r="G117" s="256"/>
      <c r="H117" s="256"/>
      <c r="I117" s="256"/>
    </row>
    <row r="118" spans="1:9" s="186" customFormat="1">
      <c r="A118" s="230"/>
      <c r="B118" s="340"/>
      <c r="C118" s="286"/>
      <c r="D118" s="302"/>
      <c r="E118" s="520"/>
      <c r="F118" s="205"/>
      <c r="G118" s="256"/>
      <c r="H118" s="256"/>
      <c r="I118" s="256"/>
    </row>
    <row r="119" spans="1:9" s="257" customFormat="1">
      <c r="A119" s="230"/>
      <c r="B119" s="340"/>
      <c r="C119" s="286"/>
      <c r="D119" s="302"/>
      <c r="E119" s="520"/>
      <c r="F119" s="205"/>
      <c r="G119" s="256"/>
      <c r="H119" s="256"/>
      <c r="I119" s="256"/>
    </row>
    <row r="120" spans="1:9" s="257" customFormat="1">
      <c r="A120" s="230"/>
      <c r="B120" s="340"/>
      <c r="C120" s="286"/>
      <c r="D120" s="302"/>
      <c r="E120" s="520"/>
      <c r="F120" s="205"/>
      <c r="G120" s="256"/>
      <c r="H120" s="256"/>
      <c r="I120" s="256"/>
    </row>
    <row r="121" spans="1:9" s="257" customFormat="1">
      <c r="A121" s="230"/>
      <c r="B121" s="340"/>
      <c r="C121" s="286"/>
      <c r="D121" s="302"/>
      <c r="E121" s="520"/>
      <c r="F121" s="205"/>
      <c r="G121" s="256"/>
      <c r="H121" s="256"/>
      <c r="I121" s="256"/>
    </row>
    <row r="122" spans="1:9" s="257" customFormat="1">
      <c r="A122" s="230"/>
      <c r="B122" s="340"/>
      <c r="C122" s="286"/>
      <c r="D122" s="302"/>
      <c r="E122" s="520"/>
      <c r="F122" s="205"/>
      <c r="G122" s="256"/>
      <c r="H122" s="256"/>
      <c r="I122" s="256"/>
    </row>
    <row r="123" spans="1:9" s="257" customFormat="1">
      <c r="A123" s="230"/>
      <c r="B123" s="340"/>
      <c r="C123" s="286"/>
      <c r="D123" s="302"/>
      <c r="E123" s="520"/>
      <c r="F123" s="205"/>
      <c r="G123" s="256"/>
      <c r="H123" s="256"/>
      <c r="I123" s="256"/>
    </row>
    <row r="124" spans="1:9" s="257" customFormat="1">
      <c r="A124" s="230"/>
      <c r="B124" s="340"/>
      <c r="C124" s="286"/>
      <c r="D124" s="302"/>
      <c r="E124" s="520"/>
      <c r="F124" s="205"/>
      <c r="G124" s="256"/>
      <c r="H124" s="256"/>
      <c r="I124" s="256"/>
    </row>
    <row r="125" spans="1:9" s="257" customFormat="1">
      <c r="A125" s="230"/>
      <c r="B125" s="340"/>
      <c r="C125" s="286"/>
      <c r="D125" s="302"/>
      <c r="E125" s="520"/>
      <c r="F125" s="205"/>
      <c r="G125" s="256"/>
      <c r="H125" s="256"/>
      <c r="I125" s="256"/>
    </row>
    <row r="126" spans="1:9" s="257" customFormat="1">
      <c r="A126" s="230"/>
      <c r="B126" s="340"/>
      <c r="C126" s="286"/>
      <c r="D126" s="302"/>
      <c r="E126" s="520"/>
      <c r="F126" s="205"/>
      <c r="G126" s="256"/>
      <c r="H126" s="256"/>
      <c r="I126" s="256"/>
    </row>
    <row r="127" spans="1:9" s="186" customFormat="1">
      <c r="A127" s="230"/>
      <c r="B127" s="340"/>
      <c r="C127" s="286"/>
      <c r="D127" s="302"/>
      <c r="E127" s="520"/>
      <c r="F127" s="205"/>
      <c r="G127" s="256"/>
      <c r="H127" s="256"/>
      <c r="I127" s="256"/>
    </row>
    <row r="128" spans="1:9" s="180" customFormat="1">
      <c r="A128" s="230"/>
      <c r="B128" s="340"/>
      <c r="C128" s="286"/>
      <c r="D128" s="302"/>
      <c r="E128" s="520"/>
      <c r="F128" s="205"/>
      <c r="G128" s="256"/>
      <c r="H128" s="256"/>
      <c r="I128" s="256"/>
    </row>
    <row r="129" spans="1:9" s="186" customFormat="1">
      <c r="A129" s="230"/>
      <c r="B129" s="340"/>
      <c r="C129" s="286"/>
      <c r="D129" s="302"/>
      <c r="E129" s="520"/>
      <c r="F129" s="205"/>
      <c r="G129" s="256"/>
      <c r="H129" s="256"/>
      <c r="I129" s="256"/>
    </row>
    <row r="130" spans="1:9" s="186" customFormat="1">
      <c r="A130" s="230"/>
      <c r="B130" s="340"/>
      <c r="C130" s="286"/>
      <c r="D130" s="302"/>
      <c r="E130" s="520"/>
      <c r="F130" s="205"/>
      <c r="G130" s="256"/>
      <c r="H130" s="256"/>
      <c r="I130" s="256"/>
    </row>
    <row r="131" spans="1:9" s="186" customFormat="1">
      <c r="A131" s="230"/>
      <c r="B131" s="340"/>
      <c r="C131" s="286"/>
      <c r="D131" s="302"/>
      <c r="E131" s="520"/>
      <c r="F131" s="205"/>
      <c r="G131" s="256"/>
      <c r="H131" s="256"/>
      <c r="I131" s="256"/>
    </row>
    <row r="132" spans="1:9" s="186" customFormat="1">
      <c r="A132" s="230"/>
      <c r="B132" s="340"/>
      <c r="C132" s="286"/>
      <c r="D132" s="302"/>
      <c r="E132" s="520"/>
      <c r="F132" s="205"/>
      <c r="G132" s="256"/>
      <c r="H132" s="256"/>
      <c r="I132" s="256"/>
    </row>
    <row r="133" spans="1:9" s="257" customFormat="1">
      <c r="A133" s="230"/>
      <c r="B133" s="340"/>
      <c r="C133" s="286"/>
      <c r="D133" s="302"/>
      <c r="E133" s="520"/>
      <c r="F133" s="205"/>
      <c r="G133" s="256"/>
      <c r="H133" s="256"/>
      <c r="I133" s="256"/>
    </row>
    <row r="134" spans="1:9" s="257" customFormat="1">
      <c r="A134" s="230"/>
      <c r="B134" s="340"/>
      <c r="C134" s="286"/>
      <c r="D134" s="302"/>
      <c r="E134" s="520"/>
      <c r="F134" s="205"/>
      <c r="G134" s="256"/>
      <c r="H134" s="256"/>
      <c r="I134" s="256"/>
    </row>
    <row r="135" spans="1:9" s="257" customFormat="1">
      <c r="A135" s="230"/>
      <c r="B135" s="340"/>
      <c r="C135" s="286"/>
      <c r="D135" s="302"/>
      <c r="E135" s="520"/>
      <c r="F135" s="205"/>
      <c r="G135" s="256"/>
      <c r="H135" s="256"/>
      <c r="I135" s="256"/>
    </row>
    <row r="136" spans="1:9" s="257" customFormat="1">
      <c r="A136" s="230"/>
      <c r="B136" s="340"/>
      <c r="C136" s="286"/>
      <c r="D136" s="302"/>
      <c r="E136" s="520"/>
      <c r="F136" s="205"/>
      <c r="G136" s="256"/>
      <c r="H136" s="256"/>
      <c r="I136" s="256"/>
    </row>
    <row r="137" spans="1:9" s="257" customFormat="1">
      <c r="A137" s="230"/>
      <c r="B137" s="340"/>
      <c r="C137" s="286"/>
      <c r="D137" s="302"/>
      <c r="E137" s="520"/>
      <c r="F137" s="205"/>
      <c r="G137" s="256"/>
      <c r="H137" s="256"/>
      <c r="I137" s="256"/>
    </row>
    <row r="138" spans="1:9" s="186" customFormat="1">
      <c r="A138" s="230"/>
      <c r="B138" s="340"/>
      <c r="C138" s="286"/>
      <c r="D138" s="302"/>
      <c r="E138" s="520"/>
      <c r="F138" s="205"/>
      <c r="G138" s="256"/>
      <c r="H138" s="256"/>
      <c r="I138" s="256"/>
    </row>
    <row r="139" spans="1:9" s="186" customFormat="1">
      <c r="A139" s="230"/>
      <c r="B139" s="340"/>
      <c r="C139" s="286"/>
      <c r="D139" s="302"/>
      <c r="E139" s="520"/>
      <c r="F139" s="205"/>
      <c r="G139" s="256"/>
      <c r="H139" s="256"/>
      <c r="I139" s="256"/>
    </row>
    <row r="140" spans="1:9" s="186" customFormat="1">
      <c r="A140" s="230"/>
      <c r="B140" s="340"/>
      <c r="C140" s="286"/>
      <c r="D140" s="302"/>
      <c r="E140" s="520"/>
      <c r="F140" s="205"/>
      <c r="G140" s="256"/>
      <c r="H140" s="256"/>
      <c r="I140" s="256"/>
    </row>
    <row r="141" spans="1:9" s="186" customFormat="1">
      <c r="A141" s="230"/>
      <c r="B141" s="340"/>
      <c r="C141" s="286"/>
      <c r="D141" s="302"/>
      <c r="E141" s="520"/>
      <c r="F141" s="205"/>
      <c r="G141" s="256"/>
      <c r="H141" s="256"/>
      <c r="I141" s="256"/>
    </row>
    <row r="142" spans="1:9" s="186" customFormat="1">
      <c r="A142" s="230"/>
      <c r="B142" s="340"/>
      <c r="C142" s="286"/>
      <c r="D142" s="302"/>
      <c r="E142" s="520"/>
      <c r="F142" s="205"/>
      <c r="G142" s="256"/>
      <c r="H142" s="256"/>
      <c r="I142" s="256"/>
    </row>
    <row r="143" spans="1:9" s="341" customFormat="1">
      <c r="A143" s="230"/>
      <c r="B143" s="340"/>
      <c r="C143" s="286"/>
      <c r="D143" s="302"/>
      <c r="E143" s="520"/>
      <c r="F143" s="205"/>
      <c r="G143" s="256"/>
      <c r="H143" s="256"/>
      <c r="I143" s="256"/>
    </row>
    <row r="144" spans="1:9" s="341" customFormat="1">
      <c r="A144" s="230"/>
      <c r="B144" s="340"/>
      <c r="C144" s="286"/>
      <c r="D144" s="302"/>
      <c r="E144" s="520"/>
      <c r="F144" s="205"/>
      <c r="G144" s="256"/>
      <c r="H144" s="256"/>
      <c r="I144" s="256"/>
    </row>
    <row r="145" spans="1:9" s="186" customFormat="1">
      <c r="A145" s="230"/>
      <c r="B145" s="340"/>
      <c r="C145" s="286"/>
      <c r="D145" s="302"/>
      <c r="E145" s="520"/>
      <c r="F145" s="205"/>
      <c r="G145" s="256"/>
      <c r="H145" s="256"/>
      <c r="I145" s="256"/>
    </row>
    <row r="146" spans="1:9" s="186" customFormat="1">
      <c r="A146" s="230"/>
      <c r="B146" s="340"/>
      <c r="C146" s="286"/>
      <c r="D146" s="302"/>
      <c r="E146" s="520"/>
      <c r="F146" s="205"/>
      <c r="G146" s="256"/>
      <c r="H146" s="256"/>
      <c r="I146" s="256"/>
    </row>
    <row r="147" spans="1:9" s="186" customFormat="1">
      <c r="A147" s="230"/>
      <c r="B147" s="340"/>
      <c r="C147" s="286"/>
      <c r="D147" s="302"/>
      <c r="E147" s="520"/>
      <c r="F147" s="205"/>
      <c r="G147" s="256"/>
      <c r="H147" s="256"/>
      <c r="I147" s="256"/>
    </row>
    <row r="148" spans="1:9" s="186" customFormat="1">
      <c r="A148" s="230"/>
      <c r="B148" s="340"/>
      <c r="C148" s="286"/>
      <c r="D148" s="302"/>
      <c r="E148" s="520"/>
      <c r="F148" s="205"/>
      <c r="G148" s="256"/>
      <c r="H148" s="256"/>
      <c r="I148" s="256"/>
    </row>
    <row r="149" spans="1:9" s="341" customFormat="1">
      <c r="A149" s="230"/>
      <c r="B149" s="340"/>
      <c r="C149" s="286"/>
      <c r="D149" s="302"/>
      <c r="E149" s="520"/>
      <c r="F149" s="205"/>
      <c r="G149" s="256"/>
      <c r="H149" s="256"/>
      <c r="I149" s="256"/>
    </row>
    <row r="150" spans="1:9" s="186" customFormat="1">
      <c r="A150" s="230"/>
      <c r="B150" s="340"/>
      <c r="C150" s="286"/>
      <c r="D150" s="302"/>
      <c r="E150" s="520"/>
      <c r="F150" s="205"/>
      <c r="G150" s="256"/>
      <c r="H150" s="256"/>
      <c r="I150" s="256"/>
    </row>
    <row r="151" spans="1:9" s="341" customFormat="1">
      <c r="A151" s="230"/>
      <c r="B151" s="340"/>
      <c r="C151" s="286"/>
      <c r="D151" s="302"/>
      <c r="E151" s="520"/>
      <c r="F151" s="205"/>
      <c r="G151" s="256"/>
      <c r="H151" s="256"/>
      <c r="I151" s="256"/>
    </row>
    <row r="152" spans="1:9" s="341" customFormat="1">
      <c r="A152" s="230"/>
      <c r="B152" s="340"/>
      <c r="C152" s="286"/>
      <c r="D152" s="302"/>
      <c r="E152" s="520"/>
      <c r="F152" s="205"/>
      <c r="G152" s="256"/>
      <c r="H152" s="256"/>
      <c r="I152" s="256"/>
    </row>
    <row r="153" spans="1:9" s="186" customFormat="1">
      <c r="A153" s="230"/>
      <c r="B153" s="340"/>
      <c r="C153" s="286"/>
      <c r="D153" s="302"/>
      <c r="E153" s="520"/>
      <c r="F153" s="205"/>
      <c r="G153" s="256"/>
      <c r="H153" s="256"/>
      <c r="I153" s="256"/>
    </row>
    <row r="154" spans="1:9" s="341" customFormat="1">
      <c r="A154" s="230"/>
      <c r="B154" s="340"/>
      <c r="C154" s="286"/>
      <c r="D154" s="302"/>
      <c r="E154" s="520"/>
      <c r="F154" s="205"/>
      <c r="G154" s="256"/>
      <c r="H154" s="256"/>
      <c r="I154" s="256"/>
    </row>
    <row r="155" spans="1:9" s="186" customFormat="1">
      <c r="A155" s="230"/>
      <c r="B155" s="340"/>
      <c r="C155" s="286"/>
      <c r="D155" s="302"/>
      <c r="E155" s="520"/>
      <c r="F155" s="205"/>
      <c r="G155" s="256"/>
      <c r="H155" s="256"/>
      <c r="I155" s="256"/>
    </row>
    <row r="156" spans="1:9" s="186" customFormat="1">
      <c r="A156" s="230"/>
      <c r="B156" s="340"/>
      <c r="C156" s="286"/>
      <c r="D156" s="302"/>
      <c r="E156" s="520"/>
      <c r="F156" s="205"/>
      <c r="G156" s="256"/>
      <c r="H156" s="256"/>
      <c r="I156" s="256"/>
    </row>
    <row r="157" spans="1:9" s="186" customFormat="1">
      <c r="A157" s="230"/>
      <c r="B157" s="340"/>
      <c r="C157" s="286"/>
      <c r="D157" s="302"/>
      <c r="E157" s="520"/>
      <c r="F157" s="205"/>
      <c r="G157" s="256"/>
      <c r="H157" s="256"/>
      <c r="I157" s="256"/>
    </row>
    <row r="158" spans="1:9" s="186" customFormat="1">
      <c r="A158" s="230"/>
      <c r="B158" s="340"/>
      <c r="C158" s="286"/>
      <c r="D158" s="302"/>
      <c r="E158" s="520"/>
      <c r="F158" s="205"/>
      <c r="G158" s="256"/>
      <c r="H158" s="256"/>
      <c r="I158" s="256"/>
    </row>
    <row r="159" spans="1:9" s="341" customFormat="1">
      <c r="A159" s="230"/>
      <c r="B159" s="340"/>
      <c r="C159" s="286"/>
      <c r="D159" s="302"/>
      <c r="E159" s="520"/>
      <c r="F159" s="205"/>
      <c r="G159" s="256"/>
      <c r="H159" s="256"/>
      <c r="I159" s="256"/>
    </row>
    <row r="160" spans="1:9" s="186" customFormat="1">
      <c r="A160" s="230"/>
      <c r="B160" s="340"/>
      <c r="C160" s="286"/>
      <c r="D160" s="302"/>
      <c r="E160" s="520"/>
      <c r="F160" s="205"/>
      <c r="G160" s="256"/>
      <c r="H160" s="256"/>
      <c r="I160" s="256"/>
    </row>
    <row r="161" spans="1:9" s="186" customFormat="1">
      <c r="A161" s="230"/>
      <c r="B161" s="340"/>
      <c r="C161" s="286"/>
      <c r="D161" s="302"/>
      <c r="E161" s="520"/>
      <c r="F161" s="205"/>
      <c r="G161" s="256"/>
      <c r="H161" s="256"/>
      <c r="I161" s="256"/>
    </row>
    <row r="162" spans="1:9" s="186" customFormat="1">
      <c r="A162" s="230"/>
      <c r="B162" s="340"/>
      <c r="C162" s="286"/>
      <c r="D162" s="302"/>
      <c r="E162" s="520"/>
      <c r="F162" s="205"/>
      <c r="G162" s="256"/>
      <c r="H162" s="256"/>
      <c r="I162" s="256"/>
    </row>
    <row r="163" spans="1:9" s="186" customFormat="1">
      <c r="A163" s="230"/>
      <c r="B163" s="340"/>
      <c r="C163" s="286"/>
      <c r="D163" s="302"/>
      <c r="E163" s="520"/>
      <c r="F163" s="205"/>
      <c r="G163" s="256"/>
      <c r="H163" s="256"/>
      <c r="I163" s="256"/>
    </row>
    <row r="164" spans="1:9" s="186" customFormat="1">
      <c r="A164" s="230"/>
      <c r="B164" s="340"/>
      <c r="C164" s="286"/>
      <c r="D164" s="302"/>
      <c r="E164" s="520"/>
      <c r="F164" s="205"/>
      <c r="G164" s="256"/>
      <c r="H164" s="256"/>
      <c r="I164" s="256"/>
    </row>
    <row r="165" spans="1:9" s="186" customFormat="1">
      <c r="A165" s="230"/>
      <c r="B165" s="340"/>
      <c r="C165" s="286"/>
      <c r="D165" s="302"/>
      <c r="E165" s="520"/>
      <c r="F165" s="205"/>
      <c r="G165" s="256"/>
      <c r="H165" s="256"/>
      <c r="I165" s="256"/>
    </row>
    <row r="166" spans="1:9" s="180" customFormat="1">
      <c r="A166" s="230"/>
      <c r="B166" s="340"/>
      <c r="C166" s="286"/>
      <c r="D166" s="302"/>
      <c r="E166" s="520"/>
      <c r="F166" s="205"/>
      <c r="G166" s="256"/>
      <c r="H166" s="256"/>
      <c r="I166" s="256"/>
    </row>
    <row r="167" spans="1:9" s="186" customFormat="1">
      <c r="A167" s="230"/>
      <c r="B167" s="340"/>
      <c r="C167" s="286"/>
      <c r="D167" s="302"/>
      <c r="E167" s="520"/>
      <c r="F167" s="205"/>
      <c r="G167" s="256"/>
      <c r="H167" s="256"/>
      <c r="I167" s="256"/>
    </row>
    <row r="168" spans="1:9" s="186" customFormat="1">
      <c r="A168" s="230"/>
      <c r="B168" s="340"/>
      <c r="C168" s="286"/>
      <c r="D168" s="302"/>
      <c r="E168" s="520"/>
      <c r="F168" s="205"/>
      <c r="G168" s="256"/>
      <c r="H168" s="256"/>
      <c r="I168" s="256"/>
    </row>
    <row r="169" spans="1:9" s="186" customFormat="1">
      <c r="A169" s="230"/>
      <c r="B169" s="340"/>
      <c r="C169" s="286"/>
      <c r="D169" s="302"/>
      <c r="E169" s="520"/>
      <c r="F169" s="205"/>
      <c r="G169" s="256"/>
      <c r="H169" s="256"/>
      <c r="I169" s="256"/>
    </row>
    <row r="170" spans="1:9" s="186" customFormat="1">
      <c r="A170" s="230"/>
      <c r="B170" s="340"/>
      <c r="C170" s="286"/>
      <c r="D170" s="302"/>
      <c r="E170" s="520"/>
      <c r="F170" s="205"/>
      <c r="G170" s="256"/>
      <c r="H170" s="256"/>
      <c r="I170" s="256"/>
    </row>
    <row r="171" spans="1:9" s="186" customFormat="1">
      <c r="A171" s="230"/>
      <c r="B171" s="340"/>
      <c r="C171" s="286"/>
      <c r="D171" s="302"/>
      <c r="E171" s="520"/>
      <c r="F171" s="205"/>
      <c r="G171" s="256"/>
      <c r="H171" s="256"/>
      <c r="I171" s="256"/>
    </row>
    <row r="172" spans="1:9" s="186" customFormat="1">
      <c r="A172" s="230"/>
      <c r="B172" s="340"/>
      <c r="C172" s="286"/>
      <c r="D172" s="302"/>
      <c r="E172" s="520"/>
      <c r="F172" s="205"/>
      <c r="G172" s="256"/>
      <c r="H172" s="256"/>
      <c r="I172" s="256"/>
    </row>
    <row r="173" spans="1:9" s="186" customFormat="1">
      <c r="A173" s="230"/>
      <c r="B173" s="340"/>
      <c r="C173" s="286"/>
      <c r="D173" s="302"/>
      <c r="E173" s="520"/>
      <c r="F173" s="205"/>
      <c r="G173" s="256"/>
      <c r="H173" s="256"/>
      <c r="I173" s="256"/>
    </row>
    <row r="174" spans="1:9" s="186" customFormat="1">
      <c r="A174" s="230"/>
      <c r="B174" s="340"/>
      <c r="C174" s="286"/>
      <c r="D174" s="302"/>
      <c r="E174" s="520"/>
      <c r="F174" s="205"/>
      <c r="G174" s="256"/>
      <c r="H174" s="256"/>
      <c r="I174" s="256"/>
    </row>
    <row r="175" spans="1:9" s="186" customFormat="1">
      <c r="A175" s="230"/>
      <c r="B175" s="340"/>
      <c r="C175" s="286"/>
      <c r="D175" s="302"/>
      <c r="E175" s="520"/>
      <c r="F175" s="205"/>
      <c r="G175" s="256"/>
      <c r="H175" s="256"/>
      <c r="I175" s="256"/>
    </row>
    <row r="176" spans="1:9" s="186" customFormat="1" ht="11.25" customHeight="1">
      <c r="A176" s="230"/>
      <c r="B176" s="340"/>
      <c r="C176" s="286"/>
      <c r="D176" s="302"/>
      <c r="E176" s="520"/>
      <c r="F176" s="205"/>
      <c r="G176" s="256"/>
      <c r="H176" s="256"/>
      <c r="I176" s="256"/>
    </row>
    <row r="177" spans="1:9" s="257" customFormat="1">
      <c r="A177" s="230"/>
      <c r="B177" s="340"/>
      <c r="C177" s="286"/>
      <c r="D177" s="302"/>
      <c r="E177" s="520"/>
      <c r="F177" s="205"/>
      <c r="G177" s="256"/>
      <c r="H177" s="256"/>
      <c r="I177" s="256"/>
    </row>
    <row r="178" spans="1:9" s="186" customFormat="1">
      <c r="A178" s="230"/>
      <c r="B178" s="340"/>
      <c r="C178" s="286"/>
      <c r="D178" s="302"/>
      <c r="E178" s="520"/>
      <c r="F178" s="205"/>
      <c r="G178" s="256"/>
      <c r="H178" s="256"/>
      <c r="I178" s="256"/>
    </row>
    <row r="179" spans="1:9" s="186" customFormat="1">
      <c r="A179" s="230"/>
      <c r="B179" s="340"/>
      <c r="C179" s="286"/>
      <c r="D179" s="302"/>
      <c r="E179" s="520"/>
      <c r="F179" s="205"/>
      <c r="G179" s="256"/>
      <c r="H179" s="256"/>
      <c r="I179" s="256"/>
    </row>
    <row r="180" spans="1:9" s="186" customFormat="1">
      <c r="A180" s="230"/>
      <c r="B180" s="340"/>
      <c r="C180" s="286"/>
      <c r="D180" s="302"/>
      <c r="E180" s="520"/>
      <c r="F180" s="205"/>
      <c r="G180" s="256"/>
      <c r="H180" s="256"/>
      <c r="I180" s="256"/>
    </row>
    <row r="181" spans="1:9" s="186" customFormat="1">
      <c r="A181" s="230"/>
      <c r="B181" s="340"/>
      <c r="C181" s="286"/>
      <c r="D181" s="302"/>
      <c r="E181" s="520"/>
      <c r="F181" s="205"/>
      <c r="G181" s="256"/>
      <c r="H181" s="256"/>
      <c r="I181" s="256"/>
    </row>
    <row r="182" spans="1:9" s="186" customFormat="1">
      <c r="A182" s="230"/>
      <c r="B182" s="340"/>
      <c r="C182" s="286"/>
      <c r="D182" s="302"/>
      <c r="E182" s="520"/>
      <c r="F182" s="205"/>
      <c r="G182" s="256"/>
      <c r="H182" s="256"/>
      <c r="I182" s="256"/>
    </row>
    <row r="183" spans="1:9" s="186" customFormat="1">
      <c r="A183" s="230"/>
      <c r="B183" s="340"/>
      <c r="C183" s="286"/>
      <c r="D183" s="302"/>
      <c r="E183" s="520"/>
      <c r="F183" s="205"/>
      <c r="G183" s="256"/>
      <c r="H183" s="256"/>
      <c r="I183" s="256"/>
    </row>
    <row r="184" spans="1:9" s="186" customFormat="1">
      <c r="A184" s="230"/>
      <c r="B184" s="340"/>
      <c r="C184" s="286"/>
      <c r="D184" s="302"/>
      <c r="E184" s="520"/>
      <c r="F184" s="205"/>
      <c r="G184" s="256"/>
      <c r="H184" s="256"/>
      <c r="I184" s="256"/>
    </row>
    <row r="185" spans="1:9" s="186" customFormat="1">
      <c r="A185" s="230"/>
      <c r="B185" s="340"/>
      <c r="C185" s="286"/>
      <c r="D185" s="302"/>
      <c r="E185" s="520"/>
      <c r="F185" s="205"/>
      <c r="G185" s="256"/>
      <c r="H185" s="256"/>
      <c r="I185" s="256"/>
    </row>
    <row r="186" spans="1:9" s="186" customFormat="1">
      <c r="A186" s="230"/>
      <c r="B186" s="340"/>
      <c r="C186" s="286"/>
      <c r="D186" s="302"/>
      <c r="E186" s="520"/>
      <c r="F186" s="205"/>
      <c r="G186" s="256"/>
      <c r="H186" s="256"/>
      <c r="I186" s="256"/>
    </row>
    <row r="187" spans="1:9" s="186" customFormat="1" ht="27" customHeight="1">
      <c r="A187" s="230"/>
      <c r="B187" s="340"/>
      <c r="C187" s="286"/>
      <c r="D187" s="302"/>
      <c r="E187" s="520"/>
      <c r="F187" s="205"/>
      <c r="G187" s="256"/>
      <c r="H187" s="256"/>
      <c r="I187" s="256"/>
    </row>
    <row r="188" spans="1:9" s="186" customFormat="1">
      <c r="A188" s="230"/>
      <c r="B188" s="340"/>
      <c r="C188" s="286"/>
      <c r="D188" s="302"/>
      <c r="E188" s="520"/>
      <c r="F188" s="205"/>
      <c r="G188" s="256"/>
      <c r="H188" s="256"/>
      <c r="I188" s="256"/>
    </row>
    <row r="189" spans="1:9" s="186" customFormat="1">
      <c r="A189" s="230"/>
      <c r="B189" s="340"/>
      <c r="C189" s="286"/>
      <c r="D189" s="302"/>
      <c r="E189" s="520"/>
      <c r="F189" s="205"/>
      <c r="G189" s="256"/>
      <c r="H189" s="256"/>
      <c r="I189" s="256"/>
    </row>
    <row r="190" spans="1:9" s="186" customFormat="1">
      <c r="A190" s="230"/>
      <c r="B190" s="340"/>
      <c r="C190" s="286"/>
      <c r="D190" s="302"/>
      <c r="E190" s="520"/>
      <c r="F190" s="205"/>
      <c r="G190" s="256"/>
      <c r="H190" s="256"/>
      <c r="I190" s="256"/>
    </row>
    <row r="191" spans="1:9" s="186" customFormat="1">
      <c r="A191" s="230"/>
      <c r="B191" s="340"/>
      <c r="C191" s="286"/>
      <c r="D191" s="302"/>
      <c r="E191" s="520"/>
      <c r="F191" s="205"/>
      <c r="G191" s="256"/>
      <c r="H191" s="256"/>
      <c r="I191" s="256"/>
    </row>
    <row r="192" spans="1:9" s="257" customFormat="1">
      <c r="A192" s="230"/>
      <c r="B192" s="340"/>
      <c r="C192" s="286"/>
      <c r="D192" s="302"/>
      <c r="E192" s="520"/>
      <c r="F192" s="205"/>
      <c r="G192" s="256"/>
      <c r="H192" s="256"/>
      <c r="I192" s="256"/>
    </row>
    <row r="193" spans="1:9" s="257" customFormat="1">
      <c r="A193" s="230"/>
      <c r="B193" s="340"/>
      <c r="C193" s="286"/>
      <c r="D193" s="302"/>
      <c r="E193" s="520"/>
      <c r="F193" s="205"/>
      <c r="G193" s="256"/>
      <c r="H193" s="256"/>
      <c r="I193" s="256"/>
    </row>
    <row r="194" spans="1:9" s="257" customFormat="1">
      <c r="A194" s="230"/>
      <c r="B194" s="340"/>
      <c r="C194" s="286"/>
      <c r="D194" s="302"/>
      <c r="E194" s="520"/>
      <c r="F194" s="205"/>
      <c r="G194" s="256"/>
      <c r="H194" s="256"/>
      <c r="I194" s="256"/>
    </row>
    <row r="195" spans="1:9" s="257" customFormat="1">
      <c r="A195" s="230"/>
      <c r="B195" s="340"/>
      <c r="C195" s="286"/>
      <c r="D195" s="302"/>
      <c r="E195" s="520"/>
      <c r="F195" s="205"/>
      <c r="G195" s="256"/>
      <c r="H195" s="256"/>
      <c r="I195" s="256"/>
    </row>
    <row r="196" spans="1:9" s="341" customFormat="1">
      <c r="A196" s="230"/>
      <c r="B196" s="340"/>
      <c r="C196" s="286"/>
      <c r="D196" s="302"/>
      <c r="E196" s="520"/>
      <c r="F196" s="205"/>
      <c r="G196" s="256"/>
      <c r="H196" s="256"/>
      <c r="I196" s="256"/>
    </row>
    <row r="197" spans="1:9" s="186" customFormat="1">
      <c r="A197" s="230"/>
      <c r="B197" s="340"/>
      <c r="C197" s="286"/>
      <c r="D197" s="302"/>
      <c r="E197" s="520"/>
      <c r="F197" s="205"/>
      <c r="G197" s="256"/>
      <c r="H197" s="256"/>
      <c r="I197" s="256"/>
    </row>
    <row r="198" spans="1:9" s="186" customFormat="1">
      <c r="A198" s="230"/>
      <c r="B198" s="340"/>
      <c r="C198" s="286"/>
      <c r="D198" s="302"/>
      <c r="E198" s="520"/>
      <c r="F198" s="205"/>
      <c r="G198" s="256"/>
      <c r="H198" s="256"/>
      <c r="I198" s="256"/>
    </row>
    <row r="199" spans="1:9" s="186" customFormat="1">
      <c r="A199" s="230"/>
      <c r="B199" s="340"/>
      <c r="C199" s="286"/>
      <c r="D199" s="302"/>
      <c r="E199" s="520"/>
      <c r="F199" s="205"/>
      <c r="G199" s="256"/>
      <c r="H199" s="256"/>
      <c r="I199" s="256"/>
    </row>
    <row r="200" spans="1:9" s="186" customFormat="1">
      <c r="A200" s="230"/>
      <c r="B200" s="340"/>
      <c r="C200" s="286"/>
      <c r="D200" s="302"/>
      <c r="E200" s="520"/>
      <c r="F200" s="205"/>
      <c r="G200" s="256"/>
      <c r="H200" s="256"/>
      <c r="I200" s="256"/>
    </row>
    <row r="201" spans="1:9" s="186" customFormat="1">
      <c r="A201" s="230"/>
      <c r="B201" s="340"/>
      <c r="C201" s="286"/>
      <c r="D201" s="302"/>
      <c r="E201" s="520"/>
      <c r="F201" s="205"/>
      <c r="G201" s="256"/>
      <c r="H201" s="256"/>
      <c r="I201" s="256"/>
    </row>
    <row r="202" spans="1:9" s="186" customFormat="1">
      <c r="A202" s="230"/>
      <c r="B202" s="340"/>
      <c r="C202" s="286"/>
      <c r="D202" s="302"/>
      <c r="E202" s="520"/>
      <c r="F202" s="205"/>
      <c r="G202" s="256"/>
      <c r="H202" s="256"/>
      <c r="I202" s="256"/>
    </row>
    <row r="203" spans="1:9" s="186" customFormat="1">
      <c r="A203" s="230"/>
      <c r="B203" s="340"/>
      <c r="C203" s="286"/>
      <c r="D203" s="302"/>
      <c r="E203" s="520"/>
      <c r="F203" s="205"/>
      <c r="G203" s="256"/>
      <c r="H203" s="256"/>
      <c r="I203" s="256"/>
    </row>
    <row r="204" spans="1:9" s="186" customFormat="1">
      <c r="A204" s="230"/>
      <c r="B204" s="340"/>
      <c r="C204" s="286"/>
      <c r="D204" s="302"/>
      <c r="E204" s="520"/>
      <c r="F204" s="205"/>
      <c r="G204" s="256"/>
      <c r="H204" s="256"/>
      <c r="I204" s="256"/>
    </row>
    <row r="205" spans="1:9" s="186" customFormat="1">
      <c r="A205" s="230"/>
      <c r="B205" s="340"/>
      <c r="C205" s="286"/>
      <c r="D205" s="302"/>
      <c r="E205" s="520"/>
      <c r="F205" s="205"/>
      <c r="G205" s="256"/>
      <c r="H205" s="256"/>
      <c r="I205" s="256"/>
    </row>
    <row r="206" spans="1:9" s="257" customFormat="1" ht="10.5" customHeight="1">
      <c r="A206" s="230"/>
      <c r="B206" s="340"/>
      <c r="C206" s="286"/>
      <c r="D206" s="302"/>
      <c r="E206" s="520"/>
      <c r="F206" s="205"/>
      <c r="G206" s="256"/>
      <c r="H206" s="256"/>
      <c r="I206" s="256"/>
    </row>
    <row r="207" spans="1:9" s="186" customFormat="1" ht="28.5" customHeight="1">
      <c r="A207" s="230"/>
      <c r="B207" s="340"/>
      <c r="C207" s="286"/>
      <c r="D207" s="302"/>
      <c r="E207" s="520"/>
      <c r="F207" s="205"/>
      <c r="G207" s="256"/>
      <c r="H207" s="256"/>
      <c r="I207" s="256"/>
    </row>
    <row r="208" spans="1:9" s="186" customFormat="1">
      <c r="A208" s="230"/>
      <c r="B208" s="340"/>
      <c r="C208" s="286"/>
      <c r="D208" s="302"/>
      <c r="E208" s="520"/>
      <c r="F208" s="205"/>
      <c r="G208" s="256"/>
      <c r="H208" s="256"/>
      <c r="I208" s="256"/>
    </row>
    <row r="209" spans="1:9" s="257" customFormat="1">
      <c r="A209" s="230"/>
      <c r="B209" s="340"/>
      <c r="C209" s="286"/>
      <c r="D209" s="302"/>
      <c r="E209" s="520"/>
      <c r="F209" s="205"/>
      <c r="G209" s="256"/>
      <c r="H209" s="256"/>
      <c r="I209" s="256"/>
    </row>
    <row r="210" spans="1:9" s="257" customFormat="1">
      <c r="A210" s="230"/>
      <c r="B210" s="340"/>
      <c r="C210" s="286"/>
      <c r="D210" s="302"/>
      <c r="E210" s="520"/>
      <c r="F210" s="205"/>
      <c r="G210" s="256"/>
      <c r="H210" s="256"/>
      <c r="I210" s="256"/>
    </row>
    <row r="211" spans="1:9" s="257" customFormat="1">
      <c r="A211" s="230"/>
      <c r="B211" s="340"/>
      <c r="C211" s="286"/>
      <c r="D211" s="302"/>
      <c r="E211" s="520"/>
      <c r="F211" s="205"/>
      <c r="G211" s="256"/>
      <c r="H211" s="256"/>
      <c r="I211" s="256"/>
    </row>
    <row r="212" spans="1:9" s="186" customFormat="1">
      <c r="A212" s="230"/>
      <c r="B212" s="340"/>
      <c r="C212" s="286"/>
      <c r="D212" s="302"/>
      <c r="E212" s="520"/>
      <c r="F212" s="205"/>
      <c r="G212" s="256"/>
      <c r="H212" s="256"/>
      <c r="I212" s="256"/>
    </row>
    <row r="213" spans="1:9" s="186" customFormat="1">
      <c r="A213" s="230"/>
      <c r="B213" s="340"/>
      <c r="C213" s="286"/>
      <c r="D213" s="302"/>
      <c r="E213" s="520"/>
      <c r="F213" s="205"/>
      <c r="G213" s="256"/>
      <c r="H213" s="256"/>
      <c r="I213" s="256"/>
    </row>
    <row r="214" spans="1:9" s="186" customFormat="1">
      <c r="A214" s="230"/>
      <c r="B214" s="340"/>
      <c r="C214" s="286"/>
      <c r="D214" s="302"/>
      <c r="E214" s="520"/>
      <c r="F214" s="205"/>
      <c r="G214" s="256"/>
      <c r="H214" s="256"/>
      <c r="I214" s="256"/>
    </row>
    <row r="215" spans="1:9" s="186" customFormat="1">
      <c r="A215" s="230"/>
      <c r="B215" s="340"/>
      <c r="C215" s="286"/>
      <c r="D215" s="302"/>
      <c r="E215" s="520"/>
      <c r="F215" s="205"/>
      <c r="G215" s="256"/>
      <c r="H215" s="256"/>
      <c r="I215" s="256"/>
    </row>
    <row r="216" spans="1:9" s="257" customFormat="1">
      <c r="A216" s="230"/>
      <c r="B216" s="340"/>
      <c r="C216" s="286"/>
      <c r="D216" s="302"/>
      <c r="E216" s="520"/>
      <c r="F216" s="205"/>
      <c r="G216" s="256"/>
      <c r="H216" s="256"/>
      <c r="I216" s="256"/>
    </row>
    <row r="217" spans="1:9" s="257" customFormat="1">
      <c r="A217" s="230"/>
      <c r="B217" s="340"/>
      <c r="C217" s="286"/>
      <c r="D217" s="302"/>
      <c r="E217" s="520"/>
      <c r="F217" s="205"/>
      <c r="G217" s="256"/>
      <c r="H217" s="256"/>
      <c r="I217" s="256"/>
    </row>
    <row r="218" spans="1:9" s="180" customFormat="1">
      <c r="A218" s="230"/>
      <c r="B218" s="340"/>
      <c r="C218" s="286"/>
      <c r="D218" s="302"/>
      <c r="E218" s="520"/>
      <c r="F218" s="205"/>
      <c r="G218" s="256"/>
      <c r="H218" s="256"/>
      <c r="I218" s="256"/>
    </row>
    <row r="219" spans="1:9" s="186" customFormat="1">
      <c r="A219" s="230"/>
      <c r="B219" s="340"/>
      <c r="C219" s="286"/>
      <c r="D219" s="302"/>
      <c r="E219" s="520"/>
      <c r="F219" s="205"/>
      <c r="G219" s="256"/>
      <c r="H219" s="256"/>
      <c r="I219" s="256"/>
    </row>
    <row r="220" spans="1:9" s="186" customFormat="1">
      <c r="A220" s="230"/>
      <c r="B220" s="340"/>
      <c r="C220" s="286"/>
      <c r="D220" s="302"/>
      <c r="E220" s="520"/>
      <c r="F220" s="205"/>
      <c r="G220" s="256"/>
      <c r="H220" s="256"/>
      <c r="I220" s="256"/>
    </row>
    <row r="221" spans="1:9" s="341" customFormat="1">
      <c r="A221" s="230"/>
      <c r="B221" s="340"/>
      <c r="C221" s="286"/>
      <c r="D221" s="302"/>
      <c r="E221" s="520"/>
      <c r="F221" s="205"/>
      <c r="G221" s="256"/>
      <c r="H221" s="256"/>
      <c r="I221" s="256"/>
    </row>
    <row r="222" spans="1:9" s="257" customFormat="1">
      <c r="A222" s="230"/>
      <c r="B222" s="340"/>
      <c r="C222" s="286"/>
      <c r="D222" s="302"/>
      <c r="E222" s="520"/>
      <c r="F222" s="205"/>
      <c r="G222" s="256"/>
      <c r="H222" s="256"/>
      <c r="I222" s="256"/>
    </row>
    <row r="223" spans="1:9" s="257" customFormat="1">
      <c r="A223" s="230"/>
      <c r="B223" s="340"/>
      <c r="C223" s="286"/>
      <c r="D223" s="302"/>
      <c r="E223" s="520"/>
      <c r="F223" s="205"/>
      <c r="G223" s="256"/>
      <c r="H223" s="256"/>
      <c r="I223" s="256"/>
    </row>
    <row r="224" spans="1:9" s="257" customFormat="1">
      <c r="A224" s="230"/>
      <c r="B224" s="340"/>
      <c r="C224" s="286"/>
      <c r="D224" s="302"/>
      <c r="E224" s="520"/>
      <c r="F224" s="205"/>
      <c r="G224" s="256"/>
      <c r="H224" s="256"/>
      <c r="I224" s="256"/>
    </row>
    <row r="225" spans="1:9" s="257" customFormat="1">
      <c r="A225" s="230"/>
      <c r="B225" s="340"/>
      <c r="C225" s="286"/>
      <c r="D225" s="302"/>
      <c r="E225" s="520"/>
      <c r="F225" s="205"/>
      <c r="G225" s="256"/>
      <c r="H225" s="256"/>
      <c r="I225" s="256"/>
    </row>
    <row r="226" spans="1:9" s="257" customFormat="1">
      <c r="A226" s="230"/>
      <c r="B226" s="340"/>
      <c r="C226" s="286"/>
      <c r="D226" s="302"/>
      <c r="E226" s="520"/>
      <c r="F226" s="205"/>
      <c r="G226" s="256"/>
      <c r="H226" s="256"/>
      <c r="I226" s="256"/>
    </row>
    <row r="227" spans="1:9" s="257" customFormat="1">
      <c r="A227" s="230"/>
      <c r="B227" s="340"/>
      <c r="C227" s="286"/>
      <c r="D227" s="302"/>
      <c r="E227" s="520"/>
      <c r="F227" s="205"/>
      <c r="G227" s="256"/>
      <c r="H227" s="256"/>
      <c r="I227" s="256"/>
    </row>
    <row r="228" spans="1:9" s="257" customFormat="1">
      <c r="A228" s="230"/>
      <c r="B228" s="340"/>
      <c r="C228" s="286"/>
      <c r="D228" s="302"/>
      <c r="E228" s="520"/>
      <c r="F228" s="205"/>
      <c r="G228" s="256"/>
      <c r="H228" s="256"/>
      <c r="I228" s="256"/>
    </row>
    <row r="229" spans="1:9" s="257" customFormat="1">
      <c r="A229" s="230"/>
      <c r="B229" s="340"/>
      <c r="C229" s="286"/>
      <c r="D229" s="302"/>
      <c r="E229" s="520"/>
      <c r="F229" s="205"/>
      <c r="G229" s="256"/>
      <c r="H229" s="256"/>
      <c r="I229" s="256"/>
    </row>
    <row r="230" spans="1:9" s="257" customFormat="1">
      <c r="A230" s="230"/>
      <c r="B230" s="340"/>
      <c r="C230" s="286"/>
      <c r="D230" s="302"/>
      <c r="E230" s="520"/>
      <c r="F230" s="205"/>
      <c r="G230" s="256"/>
      <c r="H230" s="256"/>
      <c r="I230" s="256"/>
    </row>
    <row r="231" spans="1:9" s="257" customFormat="1">
      <c r="A231" s="230"/>
      <c r="B231" s="340"/>
      <c r="C231" s="286"/>
      <c r="D231" s="302"/>
      <c r="E231" s="520"/>
      <c r="F231" s="205"/>
      <c r="G231" s="256"/>
      <c r="H231" s="256"/>
      <c r="I231" s="256"/>
    </row>
    <row r="232" spans="1:9" s="257" customFormat="1">
      <c r="A232" s="230"/>
      <c r="B232" s="340"/>
      <c r="C232" s="286"/>
      <c r="D232" s="302"/>
      <c r="E232" s="520"/>
      <c r="F232" s="205"/>
      <c r="G232" s="256"/>
      <c r="H232" s="256"/>
      <c r="I232" s="256"/>
    </row>
    <row r="233" spans="1:9" s="257" customFormat="1">
      <c r="A233" s="230"/>
      <c r="B233" s="340"/>
      <c r="C233" s="286"/>
      <c r="D233" s="302"/>
      <c r="E233" s="520"/>
      <c r="F233" s="205"/>
      <c r="G233" s="256"/>
      <c r="H233" s="256"/>
      <c r="I233" s="256"/>
    </row>
    <row r="234" spans="1:9" s="257" customFormat="1">
      <c r="A234" s="230"/>
      <c r="B234" s="340"/>
      <c r="C234" s="286"/>
      <c r="D234" s="302"/>
      <c r="E234" s="520"/>
      <c r="F234" s="205"/>
      <c r="G234" s="256"/>
      <c r="H234" s="256"/>
      <c r="I234" s="256"/>
    </row>
    <row r="235" spans="1:9" s="257" customFormat="1">
      <c r="A235" s="230"/>
      <c r="B235" s="340"/>
      <c r="C235" s="286"/>
      <c r="D235" s="302"/>
      <c r="E235" s="520"/>
      <c r="F235" s="205"/>
      <c r="G235" s="256"/>
      <c r="H235" s="256"/>
      <c r="I235" s="256"/>
    </row>
    <row r="236" spans="1:9" s="257" customFormat="1">
      <c r="A236" s="230"/>
      <c r="B236" s="340"/>
      <c r="C236" s="286"/>
      <c r="D236" s="302"/>
      <c r="E236" s="520"/>
      <c r="F236" s="205"/>
      <c r="G236" s="256"/>
      <c r="H236" s="256"/>
      <c r="I236" s="256"/>
    </row>
    <row r="237" spans="1:9" s="257" customFormat="1">
      <c r="A237" s="230"/>
      <c r="B237" s="340"/>
      <c r="C237" s="286"/>
      <c r="D237" s="302"/>
      <c r="E237" s="520"/>
      <c r="F237" s="205"/>
      <c r="G237" s="256"/>
      <c r="H237" s="256"/>
      <c r="I237" s="256"/>
    </row>
    <row r="238" spans="1:9" s="257" customFormat="1">
      <c r="A238" s="230"/>
      <c r="B238" s="340"/>
      <c r="C238" s="286"/>
      <c r="D238" s="302"/>
      <c r="E238" s="520"/>
      <c r="F238" s="205"/>
      <c r="G238" s="256"/>
      <c r="H238" s="256"/>
      <c r="I238" s="256"/>
    </row>
    <row r="239" spans="1:9" s="240" customFormat="1">
      <c r="A239" s="230"/>
      <c r="B239" s="340"/>
      <c r="C239" s="286"/>
      <c r="D239" s="302"/>
      <c r="E239" s="520"/>
      <c r="F239" s="205"/>
      <c r="G239" s="256"/>
      <c r="H239" s="256"/>
      <c r="I239" s="256"/>
    </row>
    <row r="240" spans="1:9" s="240" customFormat="1">
      <c r="A240" s="230"/>
      <c r="B240" s="340"/>
      <c r="C240" s="286"/>
      <c r="D240" s="302"/>
      <c r="E240" s="520"/>
      <c r="F240" s="205"/>
      <c r="G240" s="256"/>
      <c r="H240" s="256"/>
      <c r="I240" s="256"/>
    </row>
    <row r="241" spans="1:9" s="240" customFormat="1" ht="39.75" customHeight="1">
      <c r="A241" s="230"/>
      <c r="B241" s="340"/>
      <c r="C241" s="286"/>
      <c r="D241" s="302"/>
      <c r="E241" s="520"/>
      <c r="F241" s="205"/>
      <c r="G241" s="256"/>
      <c r="H241" s="256"/>
      <c r="I241" s="256"/>
    </row>
    <row r="242" spans="1:9" s="240" customFormat="1">
      <c r="A242" s="230"/>
      <c r="B242" s="340"/>
      <c r="C242" s="286"/>
      <c r="D242" s="302"/>
      <c r="E242" s="520"/>
      <c r="F242" s="205"/>
      <c r="G242" s="256"/>
      <c r="H242" s="256"/>
      <c r="I242" s="256"/>
    </row>
    <row r="243" spans="1:9" s="257" customFormat="1">
      <c r="A243" s="230"/>
      <c r="B243" s="340"/>
      <c r="C243" s="286"/>
      <c r="D243" s="302"/>
      <c r="E243" s="520"/>
      <c r="F243" s="205"/>
      <c r="G243" s="256"/>
      <c r="H243" s="256"/>
      <c r="I243" s="256"/>
    </row>
    <row r="244" spans="1:9" s="257" customFormat="1">
      <c r="A244" s="230"/>
      <c r="B244" s="340"/>
      <c r="C244" s="286"/>
      <c r="D244" s="302"/>
      <c r="E244" s="520"/>
      <c r="F244" s="205"/>
      <c r="G244" s="256"/>
      <c r="H244" s="256"/>
      <c r="I244" s="256"/>
    </row>
    <row r="245" spans="1:9" s="257" customFormat="1">
      <c r="A245" s="230"/>
      <c r="B245" s="340"/>
      <c r="C245" s="286"/>
      <c r="D245" s="302"/>
      <c r="E245" s="520"/>
      <c r="F245" s="205"/>
      <c r="G245" s="256"/>
      <c r="H245" s="256"/>
      <c r="I245" s="256"/>
    </row>
    <row r="246" spans="1:9" s="257" customFormat="1">
      <c r="A246" s="230"/>
      <c r="B246" s="340"/>
      <c r="C246" s="286"/>
      <c r="D246" s="302"/>
      <c r="E246" s="520"/>
      <c r="F246" s="205"/>
      <c r="G246" s="256"/>
      <c r="H246" s="256"/>
      <c r="I246" s="256"/>
    </row>
    <row r="247" spans="1:9" s="257" customFormat="1">
      <c r="A247" s="230"/>
      <c r="B247" s="340"/>
      <c r="C247" s="286"/>
      <c r="D247" s="302"/>
      <c r="E247" s="520"/>
      <c r="F247" s="205"/>
      <c r="G247" s="256"/>
      <c r="H247" s="256"/>
      <c r="I247" s="256"/>
    </row>
    <row r="248" spans="1:9" s="257" customFormat="1">
      <c r="A248" s="230"/>
      <c r="B248" s="340"/>
      <c r="C248" s="286"/>
      <c r="D248" s="302"/>
      <c r="E248" s="520"/>
      <c r="F248" s="205"/>
      <c r="G248" s="256"/>
      <c r="H248" s="256"/>
      <c r="I248" s="256"/>
    </row>
    <row r="249" spans="1:9" s="257" customFormat="1">
      <c r="A249" s="230"/>
      <c r="B249" s="340"/>
      <c r="C249" s="286"/>
      <c r="D249" s="302"/>
      <c r="E249" s="520"/>
      <c r="F249" s="205"/>
      <c r="G249" s="256"/>
      <c r="H249" s="256"/>
      <c r="I249" s="256"/>
    </row>
    <row r="250" spans="1:9" s="257" customFormat="1">
      <c r="A250" s="230"/>
      <c r="B250" s="340"/>
      <c r="C250" s="286"/>
      <c r="D250" s="302"/>
      <c r="E250" s="520"/>
      <c r="F250" s="205"/>
      <c r="G250" s="256"/>
      <c r="H250" s="256"/>
      <c r="I250" s="256"/>
    </row>
    <row r="251" spans="1:9" s="257" customFormat="1">
      <c r="A251" s="230"/>
      <c r="B251" s="340"/>
      <c r="C251" s="286"/>
      <c r="D251" s="302"/>
      <c r="E251" s="520"/>
      <c r="F251" s="205"/>
      <c r="G251" s="256"/>
      <c r="H251" s="256"/>
      <c r="I251" s="256"/>
    </row>
    <row r="252" spans="1:9" s="257" customFormat="1">
      <c r="A252" s="230"/>
      <c r="B252" s="340"/>
      <c r="C252" s="286"/>
      <c r="D252" s="302"/>
      <c r="E252" s="520"/>
      <c r="F252" s="205"/>
      <c r="G252" s="256"/>
      <c r="H252" s="256"/>
      <c r="I252" s="256"/>
    </row>
    <row r="253" spans="1:9" s="257" customFormat="1">
      <c r="A253" s="230"/>
      <c r="B253" s="340"/>
      <c r="C253" s="286"/>
      <c r="D253" s="302"/>
      <c r="E253" s="520"/>
      <c r="F253" s="205"/>
      <c r="G253" s="256"/>
      <c r="H253" s="256"/>
      <c r="I253" s="256"/>
    </row>
    <row r="254" spans="1:9" s="257" customFormat="1">
      <c r="A254" s="230"/>
      <c r="B254" s="340"/>
      <c r="C254" s="286"/>
      <c r="D254" s="302"/>
      <c r="E254" s="520"/>
      <c r="F254" s="205"/>
      <c r="G254" s="256"/>
      <c r="H254" s="256"/>
      <c r="I254" s="256"/>
    </row>
    <row r="255" spans="1:9" s="257" customFormat="1">
      <c r="A255" s="230"/>
      <c r="B255" s="340"/>
      <c r="C255" s="286"/>
      <c r="D255" s="302"/>
      <c r="E255" s="520"/>
      <c r="F255" s="205"/>
      <c r="G255" s="256"/>
      <c r="H255" s="256"/>
      <c r="I255" s="256"/>
    </row>
  </sheetData>
  <sheetProtection algorithmName="SHA-512" hashValue="S3XYhUa+Mec2+kZ4vjejvn0pVxX8/kSPTs5/dosTPBJJq3nV8aHq46Q9aPXDB1rYx2AvS19/439fm0BEQKiHgQ==" saltValue="ldf/ud9RvVKjNx+o4PJgBA==" spinCount="100000" sheet="1" objects="1" scenarios="1"/>
  <pageMargins left="0.98402777777777783" right="0.98402777777777783" top="0.98402777777777783" bottom="0.98402777777777783" header="0.51180555555555562" footer="0.51180555555555562"/>
  <pageSetup paperSize="9" scale="92" firstPageNumber="2" orientation="portrait" useFirstPageNumber="1" horizontalDpi="300" verticalDpi="300" r:id="rId1"/>
  <headerFooter alignWithMargins="0"/>
  <rowBreaks count="1" manualBreakCount="1">
    <brk id="76"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tint="-9.9978637043366805E-2"/>
  </sheetPr>
  <dimension ref="A1:H33"/>
  <sheetViews>
    <sheetView topLeftCell="A16" zoomScale="120" zoomScaleNormal="120" zoomScaleSheetLayoutView="115" workbookViewId="0">
      <selection activeCell="F25" sqref="F25"/>
    </sheetView>
  </sheetViews>
  <sheetFormatPr defaultColWidth="9.28515625" defaultRowHeight="12.75"/>
  <cols>
    <col min="1" max="1" width="9.7109375" style="17" bestFit="1" customWidth="1"/>
    <col min="2" max="2" width="49.7109375" style="18" customWidth="1"/>
    <col min="3" max="3" width="7.28515625" style="19" bestFit="1" customWidth="1"/>
    <col min="4" max="4" width="9.7109375" style="20" bestFit="1" customWidth="1"/>
    <col min="5" max="5" width="9.28515625" style="11" bestFit="1" customWidth="1"/>
    <col min="6" max="6" width="12.5703125" style="11" bestFit="1" customWidth="1"/>
    <col min="7" max="7" width="9.28515625" style="38"/>
    <col min="8" max="8" width="9.28515625" style="11"/>
    <col min="9" max="9" width="10.140625" style="1" bestFit="1" customWidth="1"/>
    <col min="10" max="16384" width="9.28515625" style="1"/>
  </cols>
  <sheetData>
    <row r="1" spans="1:6">
      <c r="A1" s="104"/>
      <c r="F1" s="20"/>
    </row>
    <row r="2" spans="1:6" ht="15.75">
      <c r="A2" s="136" t="s">
        <v>57</v>
      </c>
      <c r="B2" s="653" t="s">
        <v>86</v>
      </c>
      <c r="C2" s="653"/>
      <c r="D2" s="653"/>
      <c r="E2" s="653"/>
      <c r="F2" s="653"/>
    </row>
    <row r="3" spans="1:6" ht="13.5" thickBot="1">
      <c r="A3" s="62"/>
      <c r="B3" s="63"/>
      <c r="C3" s="169"/>
      <c r="D3" s="64"/>
      <c r="E3" s="65"/>
      <c r="F3" s="66"/>
    </row>
    <row r="4" spans="1:6">
      <c r="A4" s="67"/>
      <c r="B4" s="68"/>
      <c r="C4" s="25"/>
      <c r="D4" s="32"/>
      <c r="E4" s="12"/>
      <c r="F4" s="69"/>
    </row>
    <row r="5" spans="1:6">
      <c r="A5" s="70"/>
      <c r="B5" s="29"/>
      <c r="C5" s="25"/>
      <c r="D5" s="32"/>
      <c r="E5" s="12"/>
      <c r="F5" s="12"/>
    </row>
    <row r="6" spans="1:6">
      <c r="A6" s="70"/>
      <c r="B6" s="29"/>
      <c r="C6" s="25"/>
    </row>
    <row r="7" spans="1:6" ht="15.75">
      <c r="A7" s="98" t="s">
        <v>60</v>
      </c>
      <c r="B7" s="99" t="s">
        <v>372</v>
      </c>
      <c r="C7" s="81"/>
      <c r="D7" s="100"/>
      <c r="E7" s="80"/>
      <c r="F7" s="101">
        <f>F11+F19</f>
        <v>0</v>
      </c>
    </row>
    <row r="8" spans="1:6" ht="13.5" thickBot="1">
      <c r="A8" s="71"/>
      <c r="B8" s="51"/>
      <c r="C8" s="14"/>
      <c r="D8" s="15"/>
      <c r="E8" s="16"/>
      <c r="F8" s="16"/>
    </row>
    <row r="9" spans="1:6" ht="13.5" thickTop="1">
      <c r="A9" s="70"/>
      <c r="B9" s="29"/>
      <c r="C9" s="25"/>
    </row>
    <row r="10" spans="1:6">
      <c r="A10" s="67"/>
      <c r="B10" s="68"/>
      <c r="C10" s="25"/>
      <c r="D10" s="32"/>
      <c r="E10" s="12"/>
      <c r="F10" s="69"/>
    </row>
    <row r="11" spans="1:6" ht="15.75">
      <c r="A11" s="98" t="s">
        <v>58</v>
      </c>
      <c r="B11" s="99" t="s">
        <v>1</v>
      </c>
      <c r="C11" s="81"/>
      <c r="D11" s="100"/>
      <c r="E11" s="80"/>
      <c r="F11" s="101">
        <f>SUM(F15:F16)</f>
        <v>0</v>
      </c>
    </row>
    <row r="12" spans="1:6" ht="13.5" thickBot="1">
      <c r="A12" s="72"/>
      <c r="B12" s="13"/>
      <c r="C12" s="14"/>
      <c r="D12" s="15"/>
      <c r="E12" s="16"/>
      <c r="F12" s="73"/>
    </row>
    <row r="13" spans="1:6" ht="13.5" thickTop="1">
      <c r="A13" s="70"/>
      <c r="B13" s="68"/>
      <c r="C13" s="25"/>
      <c r="F13" s="20"/>
    </row>
    <row r="14" spans="1:6">
      <c r="A14" s="70"/>
      <c r="B14" s="68"/>
      <c r="C14" s="25"/>
      <c r="F14" s="20"/>
    </row>
    <row r="15" spans="1:6">
      <c r="A15" s="74" t="s">
        <v>61</v>
      </c>
      <c r="B15" s="68" t="str">
        <f>'I.A-GRADBENA DELA'!B3</f>
        <v>Splošna dela</v>
      </c>
      <c r="C15" s="25"/>
      <c r="F15" s="20">
        <f>'I.A-GRADBENA DELA'!F9</f>
        <v>0</v>
      </c>
    </row>
    <row r="16" spans="1:6">
      <c r="A16" s="74" t="s">
        <v>62</v>
      </c>
      <c r="B16" s="68" t="str">
        <f>'I.A-GRADBENA DELA'!B11</f>
        <v>Rušitvena dela</v>
      </c>
      <c r="C16" s="25"/>
      <c r="F16" s="20">
        <f>'I.A-GRADBENA DELA'!F33</f>
        <v>0</v>
      </c>
    </row>
    <row r="17" spans="1:6">
      <c r="A17" s="70"/>
      <c r="B17" s="29"/>
      <c r="C17" s="25"/>
      <c r="F17" s="20"/>
    </row>
    <row r="18" spans="1:6">
      <c r="A18" s="70"/>
      <c r="B18" s="29"/>
      <c r="C18" s="25"/>
      <c r="F18" s="20"/>
    </row>
    <row r="19" spans="1:6" ht="15.75">
      <c r="A19" s="98" t="s">
        <v>59</v>
      </c>
      <c r="B19" s="102" t="s">
        <v>10</v>
      </c>
      <c r="C19" s="103"/>
      <c r="D19" s="100"/>
      <c r="E19" s="80"/>
      <c r="F19" s="101">
        <f>SUM(F21:F29)</f>
        <v>0</v>
      </c>
    </row>
    <row r="20" spans="1:6" ht="13.5" thickBot="1">
      <c r="A20" s="72"/>
      <c r="B20" s="77"/>
      <c r="C20" s="78"/>
      <c r="D20" s="15"/>
      <c r="E20" s="16"/>
      <c r="F20" s="73"/>
    </row>
    <row r="21" spans="1:6" ht="13.5" thickTop="1">
      <c r="A21" s="67"/>
      <c r="B21" s="75"/>
      <c r="C21" s="76"/>
      <c r="F21" s="20"/>
    </row>
    <row r="22" spans="1:6">
      <c r="A22" s="79" t="s">
        <v>63</v>
      </c>
      <c r="B22" s="68" t="str">
        <f>'I.B-OBRTNIŠKA DELA'!B3</f>
        <v>Tlakarska dela</v>
      </c>
      <c r="C22" s="76"/>
      <c r="F22" s="20">
        <f>'I.B-OBRTNIŠKA DELA'!F22</f>
        <v>0</v>
      </c>
    </row>
    <row r="23" spans="1:6">
      <c r="A23" s="79" t="s">
        <v>70</v>
      </c>
      <c r="B23" s="68" t="str">
        <f>'I.B-OBRTNIŠKA DELA'!B24</f>
        <v>Keramičarska dela</v>
      </c>
      <c r="C23" s="76"/>
      <c r="F23" s="20">
        <f>'I.B-OBRTNIŠKA DELA'!F32</f>
        <v>0</v>
      </c>
    </row>
    <row r="24" spans="1:6">
      <c r="A24" s="79" t="s">
        <v>71</v>
      </c>
      <c r="B24" s="68" t="str">
        <f>'I.B-OBRTNIŠKA DELA'!B34</f>
        <v>Mavčnokartonska dela</v>
      </c>
      <c r="C24" s="76"/>
      <c r="F24" s="20">
        <f>'I.B-OBRTNIŠKA DELA'!F66</f>
        <v>0</v>
      </c>
    </row>
    <row r="25" spans="1:6">
      <c r="A25" s="79" t="s">
        <v>72</v>
      </c>
      <c r="B25" s="68" t="str">
        <f>'I.B-OBRTNIŠKA DELA'!B68</f>
        <v>Mizarska dela</v>
      </c>
      <c r="C25" s="76"/>
      <c r="F25" s="20">
        <f>'I.B-OBRTNIŠKA DELA'!F80</f>
        <v>0</v>
      </c>
    </row>
    <row r="26" spans="1:6">
      <c r="A26" s="79" t="s">
        <v>317</v>
      </c>
      <c r="B26" s="68" t="str">
        <f>'I.B-OBRTNIŠKA DELA'!B82</f>
        <v>Ključavničarska dela</v>
      </c>
      <c r="C26" s="76"/>
      <c r="F26" s="20">
        <f>'I.B-OBRTNIŠKA DELA'!F101</f>
        <v>0</v>
      </c>
    </row>
    <row r="27" spans="1:6">
      <c r="A27" s="79" t="s">
        <v>318</v>
      </c>
      <c r="B27" s="68" t="str">
        <f>'I.B-OBRTNIŠKA DELA'!B103</f>
        <v>Slikopleskarska dela</v>
      </c>
      <c r="C27" s="25"/>
      <c r="F27" s="20">
        <f>'I.B-OBRTNIŠKA DELA'!F113</f>
        <v>0</v>
      </c>
    </row>
    <row r="28" spans="1:6">
      <c r="A28" s="79" t="s">
        <v>73</v>
      </c>
      <c r="B28" s="68" t="str">
        <f>'I.B-OBRTNIŠKA DELA'!B115</f>
        <v>Ostala dela</v>
      </c>
      <c r="C28" s="25"/>
      <c r="F28" s="20">
        <f>'I.B-OBRTNIŠKA DELA'!F136</f>
        <v>0</v>
      </c>
    </row>
    <row r="29" spans="1:6">
      <c r="A29" s="70"/>
      <c r="B29" s="29"/>
      <c r="C29" s="25"/>
      <c r="F29" s="20"/>
    </row>
    <row r="30" spans="1:6" ht="13.5" thickBot="1">
      <c r="A30" s="72"/>
      <c r="B30" s="77"/>
      <c r="C30" s="78"/>
      <c r="D30" s="15"/>
      <c r="E30" s="16"/>
      <c r="F30" s="73"/>
    </row>
    <row r="32" spans="1:6">
      <c r="A32" s="70"/>
      <c r="B32" s="29"/>
      <c r="C32" s="25"/>
      <c r="D32" s="11"/>
      <c r="F32" s="20"/>
    </row>
    <row r="33" spans="1:6">
      <c r="A33" s="45"/>
      <c r="B33" s="647"/>
      <c r="C33" s="25"/>
      <c r="D33" s="12"/>
      <c r="E33" s="12"/>
      <c r="F33" s="12"/>
    </row>
  </sheetData>
  <sheetProtection algorithmName="SHA-512" hashValue="RC5if65vNZQQ5SEoISOChaebrBDfJ+Eek2i5S5orG7Ps48U9lXPHSzGZzNeBNOqJJ1M0iYYMmHFBVB9ZfY75Qw==" saltValue="JnbGOYc/QqEVq4IvDKeO9g==" spinCount="100000" sheet="1" objects="1" scenarios="1"/>
  <mergeCells count="1">
    <mergeCell ref="B2:F2"/>
  </mergeCells>
  <pageMargins left="0.62992125984251968" right="0.23622047244094491" top="0.62992125984251968" bottom="0.62992125984251968" header="0.31496062992125984" footer="0.31496062992125984"/>
  <pageSetup paperSize="9" scale="95" fitToHeight="0" orientation="portrait" r:id="rId1"/>
  <headerFooter>
    <oddHeader>&amp;C&amp;"Arial Narrow,Navadno"&amp;10UREDITEV PROSTOROV NA KIDRIČEVI 24B V CELJU</oddHeader>
    <oddFooter>&amp;C&amp;"Arial Narrow,Navadno"&amp;10Stran &amp;P od &amp;N</oddFooter>
  </headerFooter>
  <rowBreaks count="1" manualBreakCount="1">
    <brk id="31"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tint="-9.9978637043366805E-2"/>
  </sheetPr>
  <dimension ref="A1:K34"/>
  <sheetViews>
    <sheetView zoomScale="130" zoomScaleNormal="130" zoomScaleSheetLayoutView="110" workbookViewId="0">
      <selection activeCell="G6" sqref="G6"/>
    </sheetView>
  </sheetViews>
  <sheetFormatPr defaultColWidth="9.28515625" defaultRowHeight="12.75"/>
  <cols>
    <col min="1" max="1" width="6" style="17" bestFit="1" customWidth="1"/>
    <col min="2" max="2" width="49.5703125" style="18" customWidth="1"/>
    <col min="3" max="3" width="7.28515625" style="144" bestFit="1" customWidth="1"/>
    <col min="4" max="4" width="10.140625" style="151" bestFit="1" customWidth="1"/>
    <col min="5" max="5" width="9.28515625" style="483" bestFit="1" customWidth="1"/>
    <col min="6" max="6" width="12.5703125" style="144" bestFit="1" customWidth="1"/>
    <col min="7" max="7" width="9.28515625" style="38"/>
    <col min="8" max="8" width="10.140625" style="11" bestFit="1" customWidth="1"/>
    <col min="9" max="16384" width="9.28515625" style="1"/>
  </cols>
  <sheetData>
    <row r="1" spans="1:11" ht="13.5" thickBot="1">
      <c r="A1" s="107" t="str">
        <f>'A.REK GO OBJEKT'!A11</f>
        <v>A</v>
      </c>
      <c r="B1" s="13" t="s">
        <v>1</v>
      </c>
      <c r="C1" s="143"/>
      <c r="D1" s="156"/>
      <c r="E1" s="482"/>
      <c r="F1" s="143"/>
    </row>
    <row r="2" spans="1:11" ht="13.5" thickTop="1">
      <c r="B2" s="22"/>
    </row>
    <row r="3" spans="1:11">
      <c r="A3" s="21" t="str">
        <f>'A.REK GO OBJEKT'!A15</f>
        <v>A.i</v>
      </c>
      <c r="B3" s="22" t="s">
        <v>26</v>
      </c>
      <c r="C3" s="451"/>
    </row>
    <row r="5" spans="1:11">
      <c r="A5" s="112" t="s">
        <v>4</v>
      </c>
      <c r="B5" s="113" t="s">
        <v>5</v>
      </c>
      <c r="C5" s="452" t="s">
        <v>6</v>
      </c>
      <c r="D5" s="155" t="s">
        <v>7</v>
      </c>
      <c r="E5" s="484" t="s">
        <v>8</v>
      </c>
      <c r="F5" s="155" t="s">
        <v>9</v>
      </c>
    </row>
    <row r="6" spans="1:11" ht="63.75">
      <c r="A6" s="108" t="s">
        <v>13</v>
      </c>
      <c r="B6" s="138" t="s">
        <v>293</v>
      </c>
      <c r="C6" s="458" t="s">
        <v>25</v>
      </c>
      <c r="D6" s="167">
        <v>1</v>
      </c>
      <c r="E6" s="485"/>
      <c r="F6" s="159">
        <f t="shared" ref="F6" si="0">D6*E6</f>
        <v>0</v>
      </c>
      <c r="K6" s="5"/>
    </row>
    <row r="7" spans="1:11" ht="38.25">
      <c r="A7" s="108" t="s">
        <v>16</v>
      </c>
      <c r="B7" s="138" t="s">
        <v>373</v>
      </c>
      <c r="C7" s="458" t="s">
        <v>25</v>
      </c>
      <c r="D7" s="167">
        <v>1</v>
      </c>
      <c r="E7" s="485"/>
      <c r="F7" s="159">
        <f t="shared" ref="F7" si="1">D7*E7</f>
        <v>0</v>
      </c>
      <c r="K7" s="5"/>
    </row>
    <row r="8" spans="1:11" ht="13.5" thickBot="1"/>
    <row r="9" spans="1:11" ht="14.25" thickTop="1" thickBot="1">
      <c r="A9" s="57"/>
      <c r="B9" s="58" t="s">
        <v>2</v>
      </c>
      <c r="C9" s="453"/>
      <c r="D9" s="454"/>
      <c r="E9" s="486"/>
      <c r="F9" s="454">
        <f>SUM(F6:F7)</f>
        <v>0</v>
      </c>
    </row>
    <row r="10" spans="1:11" ht="13.5" thickTop="1">
      <c r="A10" s="45"/>
      <c r="B10" s="29"/>
      <c r="C10" s="146"/>
      <c r="D10" s="161"/>
      <c r="E10" s="487"/>
      <c r="F10" s="161"/>
    </row>
    <row r="11" spans="1:11">
      <c r="A11" s="21" t="str">
        <f>'A.REK GO OBJEKT'!A16</f>
        <v>A.ii</v>
      </c>
      <c r="B11" s="22" t="s">
        <v>0</v>
      </c>
      <c r="C11" s="455"/>
      <c r="D11" s="456"/>
      <c r="E11" s="488"/>
      <c r="F11" s="455"/>
    </row>
    <row r="12" spans="1:11">
      <c r="A12" s="45"/>
      <c r="B12" s="59"/>
      <c r="C12" s="146"/>
    </row>
    <row r="13" spans="1:11" ht="63.75">
      <c r="A13" s="109"/>
      <c r="B13" s="110" t="s">
        <v>65</v>
      </c>
      <c r="C13" s="145"/>
      <c r="D13" s="162"/>
      <c r="E13" s="489"/>
      <c r="F13" s="157"/>
    </row>
    <row r="14" spans="1:11" ht="76.5">
      <c r="A14" s="111"/>
      <c r="B14" s="54" t="s">
        <v>75</v>
      </c>
      <c r="C14" s="146"/>
      <c r="D14" s="161"/>
      <c r="E14" s="490"/>
      <c r="F14" s="142"/>
    </row>
    <row r="15" spans="1:11" s="6" customFormat="1" ht="38.25">
      <c r="A15" s="111"/>
      <c r="B15" s="54" t="s">
        <v>3</v>
      </c>
      <c r="C15" s="146"/>
      <c r="D15" s="161"/>
      <c r="E15" s="490"/>
      <c r="F15" s="142"/>
      <c r="G15" s="38"/>
      <c r="H15" s="11"/>
      <c r="I15" s="1"/>
      <c r="J15" s="1"/>
      <c r="K15" s="1"/>
    </row>
    <row r="16" spans="1:11" s="6" customFormat="1" ht="51">
      <c r="A16" s="111"/>
      <c r="B16" s="60" t="s">
        <v>374</v>
      </c>
      <c r="C16" s="146"/>
      <c r="D16" s="161"/>
      <c r="E16" s="490"/>
      <c r="F16" s="142"/>
      <c r="G16" s="38"/>
      <c r="H16" s="11"/>
      <c r="I16" s="1"/>
      <c r="J16" s="1"/>
      <c r="K16" s="1"/>
    </row>
    <row r="17" spans="1:11" s="6" customFormat="1" ht="51">
      <c r="A17" s="111"/>
      <c r="B17" s="60" t="s">
        <v>54</v>
      </c>
      <c r="C17" s="146"/>
      <c r="D17" s="161"/>
      <c r="E17" s="490"/>
      <c r="F17" s="142"/>
      <c r="G17" s="38"/>
      <c r="H17" s="11"/>
      <c r="I17" s="1"/>
      <c r="J17" s="1"/>
      <c r="K17" s="1"/>
    </row>
    <row r="18" spans="1:11" s="6" customFormat="1" ht="38.25">
      <c r="A18" s="111"/>
      <c r="B18" s="61" t="s">
        <v>64</v>
      </c>
      <c r="C18" s="146"/>
      <c r="D18" s="161"/>
      <c r="E18" s="490"/>
      <c r="F18" s="142"/>
      <c r="G18" s="38"/>
      <c r="H18" s="11"/>
      <c r="I18" s="1"/>
      <c r="J18" s="1"/>
      <c r="K18" s="1"/>
    </row>
    <row r="19" spans="1:11" s="6" customFormat="1">
      <c r="A19" s="112" t="s">
        <v>4</v>
      </c>
      <c r="B19" s="113" t="s">
        <v>5</v>
      </c>
      <c r="C19" s="452" t="s">
        <v>6</v>
      </c>
      <c r="D19" s="155" t="s">
        <v>7</v>
      </c>
      <c r="E19" s="484" t="s">
        <v>8</v>
      </c>
      <c r="F19" s="155" t="s">
        <v>9</v>
      </c>
      <c r="G19" s="38"/>
      <c r="H19" s="11"/>
      <c r="I19" s="1"/>
      <c r="J19" s="1"/>
      <c r="K19" s="1"/>
    </row>
    <row r="20" spans="1:11" s="5" customFormat="1" ht="51">
      <c r="A20" s="459" t="s">
        <v>13</v>
      </c>
      <c r="B20" s="460" t="s">
        <v>294</v>
      </c>
      <c r="C20" s="458" t="s">
        <v>15</v>
      </c>
      <c r="D20" s="167">
        <v>12</v>
      </c>
      <c r="E20" s="485"/>
      <c r="F20" s="159">
        <f t="shared" ref="F20:F31" si="2">D20*E20</f>
        <v>0</v>
      </c>
      <c r="G20" s="43"/>
      <c r="H20" s="44"/>
    </row>
    <row r="21" spans="1:11" s="5" customFormat="1" ht="38.25">
      <c r="A21" s="459" t="s">
        <v>16</v>
      </c>
      <c r="B21" s="460" t="s">
        <v>296</v>
      </c>
      <c r="C21" s="458" t="s">
        <v>15</v>
      </c>
      <c r="D21" s="167">
        <v>282</v>
      </c>
      <c r="E21" s="485"/>
      <c r="F21" s="159">
        <f t="shared" si="2"/>
        <v>0</v>
      </c>
      <c r="G21" s="43"/>
      <c r="H21" s="44"/>
    </row>
    <row r="22" spans="1:11" s="5" customFormat="1" ht="63.75">
      <c r="A22" s="459" t="s">
        <v>22</v>
      </c>
      <c r="B22" s="460" t="s">
        <v>295</v>
      </c>
      <c r="C22" s="458" t="s">
        <v>15</v>
      </c>
      <c r="D22" s="167">
        <v>120</v>
      </c>
      <c r="E22" s="485"/>
      <c r="F22" s="159">
        <f t="shared" si="2"/>
        <v>0</v>
      </c>
      <c r="G22" s="43"/>
      <c r="H22" s="44"/>
    </row>
    <row r="23" spans="1:11" s="5" customFormat="1" ht="63.75">
      <c r="A23" s="459" t="s">
        <v>23</v>
      </c>
      <c r="B23" s="460" t="s">
        <v>328</v>
      </c>
      <c r="C23" s="458" t="s">
        <v>15</v>
      </c>
      <c r="D23" s="167">
        <v>66</v>
      </c>
      <c r="E23" s="485"/>
      <c r="F23" s="159">
        <f t="shared" si="2"/>
        <v>0</v>
      </c>
      <c r="G23" s="43"/>
      <c r="H23" s="44"/>
    </row>
    <row r="24" spans="1:11" s="5" customFormat="1" ht="63.75">
      <c r="A24" s="459" t="s">
        <v>327</v>
      </c>
      <c r="B24" s="460" t="s">
        <v>329</v>
      </c>
      <c r="C24" s="458" t="s">
        <v>15</v>
      </c>
      <c r="D24" s="167">
        <v>54</v>
      </c>
      <c r="E24" s="485"/>
      <c r="F24" s="159">
        <f t="shared" ref="F24" si="3">D24*E24</f>
        <v>0</v>
      </c>
      <c r="G24" s="43"/>
      <c r="H24" s="44"/>
    </row>
    <row r="25" spans="1:11" s="5" customFormat="1" ht="156.75" customHeight="1">
      <c r="A25" s="459" t="s">
        <v>325</v>
      </c>
      <c r="B25" s="460" t="s">
        <v>330</v>
      </c>
      <c r="C25" s="458" t="s">
        <v>17</v>
      </c>
      <c r="D25" s="167">
        <v>7</v>
      </c>
      <c r="E25" s="485"/>
      <c r="F25" s="159">
        <f t="shared" si="2"/>
        <v>0</v>
      </c>
      <c r="G25" s="43"/>
      <c r="H25" s="44"/>
    </row>
    <row r="26" spans="1:11" s="5" customFormat="1" ht="38.25">
      <c r="A26" s="459" t="s">
        <v>326</v>
      </c>
      <c r="B26" s="460" t="s">
        <v>335</v>
      </c>
      <c r="C26" s="458" t="s">
        <v>15</v>
      </c>
      <c r="D26" s="167">
        <v>16</v>
      </c>
      <c r="E26" s="485"/>
      <c r="F26" s="159">
        <f t="shared" ref="F26" si="4">D26*E26</f>
        <v>0</v>
      </c>
      <c r="G26" s="43"/>
      <c r="H26" s="44"/>
    </row>
    <row r="27" spans="1:11" s="5" customFormat="1" ht="38.25">
      <c r="A27" s="459" t="s">
        <v>331</v>
      </c>
      <c r="B27" s="460" t="s">
        <v>349</v>
      </c>
      <c r="C27" s="458" t="s">
        <v>15</v>
      </c>
      <c r="D27" s="167">
        <v>4</v>
      </c>
      <c r="E27" s="485"/>
      <c r="F27" s="159">
        <f t="shared" si="2"/>
        <v>0</v>
      </c>
      <c r="G27" s="43"/>
      <c r="H27" s="44"/>
    </row>
    <row r="28" spans="1:11" s="5" customFormat="1" ht="25.5">
      <c r="A28" s="459" t="s">
        <v>333</v>
      </c>
      <c r="B28" s="460" t="s">
        <v>367</v>
      </c>
      <c r="C28" s="458" t="s">
        <v>15</v>
      </c>
      <c r="D28" s="167">
        <f>9*3</f>
        <v>27</v>
      </c>
      <c r="E28" s="485"/>
      <c r="F28" s="159">
        <f t="shared" si="2"/>
        <v>0</v>
      </c>
      <c r="G28" s="43"/>
      <c r="H28" s="44"/>
    </row>
    <row r="29" spans="1:11" s="5" customFormat="1" ht="25.5">
      <c r="A29" s="459" t="s">
        <v>76</v>
      </c>
      <c r="B29" s="460" t="s">
        <v>369</v>
      </c>
      <c r="C29" s="458" t="s">
        <v>15</v>
      </c>
      <c r="D29" s="167">
        <v>117</v>
      </c>
      <c r="E29" s="485"/>
      <c r="F29" s="159">
        <f t="shared" si="2"/>
        <v>0</v>
      </c>
      <c r="G29" s="43"/>
      <c r="H29" s="44"/>
    </row>
    <row r="30" spans="1:11" s="5" customFormat="1" ht="51">
      <c r="A30" s="459" t="s">
        <v>77</v>
      </c>
      <c r="B30" s="460" t="s">
        <v>370</v>
      </c>
      <c r="C30" s="458" t="s">
        <v>18</v>
      </c>
      <c r="D30" s="167">
        <f>39+10</f>
        <v>49</v>
      </c>
      <c r="E30" s="485"/>
      <c r="F30" s="159">
        <f t="shared" si="2"/>
        <v>0</v>
      </c>
      <c r="G30" s="43"/>
      <c r="H30" s="44"/>
    </row>
    <row r="31" spans="1:11" s="5" customFormat="1" ht="119.25" customHeight="1">
      <c r="A31" s="459" t="s">
        <v>368</v>
      </c>
      <c r="B31" s="460" t="s">
        <v>298</v>
      </c>
      <c r="C31" s="458" t="s">
        <v>17</v>
      </c>
      <c r="D31" s="167">
        <v>5</v>
      </c>
      <c r="E31" s="485"/>
      <c r="F31" s="159">
        <f t="shared" si="2"/>
        <v>0</v>
      </c>
      <c r="G31" s="43"/>
      <c r="H31" s="44"/>
    </row>
    <row r="32" spans="1:11" s="6" customFormat="1" ht="13.5" thickBot="1">
      <c r="A32" s="45"/>
      <c r="B32" s="118"/>
      <c r="C32" s="457"/>
      <c r="D32" s="160"/>
      <c r="E32" s="487"/>
      <c r="F32" s="161"/>
      <c r="G32" s="38"/>
      <c r="H32" s="11"/>
      <c r="I32" s="1"/>
      <c r="J32" s="1"/>
      <c r="K32" s="1"/>
    </row>
    <row r="33" spans="1:6" ht="14.25" thickTop="1" thickBot="1">
      <c r="A33" s="57"/>
      <c r="B33" s="58" t="s">
        <v>2</v>
      </c>
      <c r="C33" s="453"/>
      <c r="D33" s="454"/>
      <c r="E33" s="486"/>
      <c r="F33" s="454">
        <f>SUM(F20:F31)</f>
        <v>0</v>
      </c>
    </row>
    <row r="34" spans="1:6" ht="13.5" thickTop="1">
      <c r="A34" s="36"/>
      <c r="B34" s="37"/>
      <c r="C34" s="151"/>
      <c r="E34" s="491"/>
      <c r="F34" s="151"/>
    </row>
  </sheetData>
  <sheetProtection algorithmName="SHA-512" hashValue="T7bmJ6djRPhhOtuUwvq7DGHOEGr0FmVu5IqyhmuBCLgksO+cnGVYqGvG/DRChutS+PUiedY1i+361xEz3QPgfA==" saltValue="bb7e+osfxrY0MTGJ5uPdPA==" spinCount="100000" sheet="1" objects="1" scenarios="1"/>
  <pageMargins left="0.62992125984251968" right="0.23622047244094491" top="0.62992125984251968" bottom="0.62992125984251968" header="0.31496062992125984" footer="0.31496062992125984"/>
  <pageSetup paperSize="9" scale="95" fitToHeight="0" orientation="portrait" r:id="rId1"/>
  <headerFooter>
    <oddHeader>&amp;C&amp;"Arial Narrow,Navadno"&amp;10UREDITEV PROSTOROV NA KIDRIČEVI 24B V CELJU</oddHeader>
    <oddFooter>&amp;C&amp;"Arial Narrow,Navadno"&amp;10Stran &amp;P od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sheetPr>
  <dimension ref="A1:K137"/>
  <sheetViews>
    <sheetView topLeftCell="A77" zoomScale="70" zoomScaleNormal="70" zoomScaleSheetLayoutView="115" workbookViewId="0">
      <selection activeCell="J77" sqref="J77"/>
    </sheetView>
  </sheetViews>
  <sheetFormatPr defaultColWidth="9.28515625" defaultRowHeight="12.75"/>
  <cols>
    <col min="1" max="1" width="6" style="17" bestFit="1" customWidth="1"/>
    <col min="2" max="2" width="56.85546875" style="18" bestFit="1" customWidth="1"/>
    <col min="3" max="3" width="7.28515625" style="144" bestFit="1" customWidth="1"/>
    <col min="4" max="4" width="7.85546875" style="151" bestFit="1" customWidth="1"/>
    <col min="5" max="5" width="7.85546875" style="144" bestFit="1" customWidth="1"/>
    <col min="6" max="6" width="8.7109375" style="144" bestFit="1" customWidth="1"/>
    <col min="7" max="7" width="9.28515625" style="38"/>
    <col min="8" max="8" width="9.28515625" style="11"/>
    <col min="9" max="9" width="9.28515625" style="1"/>
    <col min="10" max="10" width="104.42578125" style="1" customWidth="1"/>
    <col min="11" max="16384" width="9.28515625" style="1"/>
  </cols>
  <sheetData>
    <row r="1" spans="1:11" s="6" customFormat="1" ht="17.25" thickBot="1">
      <c r="A1" s="10" t="str">
        <f>'A.REK GO OBJEKT'!A19</f>
        <v>B</v>
      </c>
      <c r="B1" s="13" t="s">
        <v>10</v>
      </c>
      <c r="C1" s="143"/>
      <c r="D1" s="156"/>
      <c r="E1" s="143"/>
      <c r="F1" s="143"/>
      <c r="G1" s="38"/>
      <c r="H1" s="11"/>
      <c r="I1" s="1"/>
      <c r="J1" s="1"/>
      <c r="K1" s="1"/>
    </row>
    <row r="2" spans="1:11" ht="13.5" thickTop="1"/>
    <row r="3" spans="1:11">
      <c r="A3" s="21" t="str">
        <f>'A.REK GO OBJEKT'!A22</f>
        <v>B.i</v>
      </c>
      <c r="B3" s="22" t="s">
        <v>27</v>
      </c>
      <c r="C3" s="451"/>
      <c r="D3" s="144"/>
    </row>
    <row r="4" spans="1:11">
      <c r="B4" s="22"/>
      <c r="D4" s="144"/>
    </row>
    <row r="5" spans="1:11" ht="25.5">
      <c r="A5" s="109"/>
      <c r="B5" s="122" t="s">
        <v>32</v>
      </c>
      <c r="C5" s="145"/>
      <c r="D5" s="145"/>
      <c r="E5" s="145"/>
      <c r="F5" s="157"/>
    </row>
    <row r="6" spans="1:11" s="6" customFormat="1" ht="38.25">
      <c r="A6" s="111"/>
      <c r="B6" s="24" t="s">
        <v>33</v>
      </c>
      <c r="C6" s="146"/>
      <c r="D6" s="146"/>
      <c r="E6" s="146"/>
      <c r="F6" s="142"/>
      <c r="G6" s="38"/>
      <c r="H6" s="11"/>
      <c r="I6" s="1"/>
      <c r="J6" s="1"/>
      <c r="K6" s="1"/>
    </row>
    <row r="7" spans="1:11" s="6" customFormat="1" ht="25.5">
      <c r="A7" s="111"/>
      <c r="B7" s="24" t="s">
        <v>34</v>
      </c>
      <c r="C7" s="146"/>
      <c r="D7" s="146"/>
      <c r="E7" s="146"/>
      <c r="F7" s="142"/>
      <c r="G7" s="38"/>
      <c r="H7" s="11"/>
      <c r="I7" s="1"/>
      <c r="J7" s="1"/>
      <c r="K7" s="1"/>
    </row>
    <row r="8" spans="1:11" s="6" customFormat="1" ht="38.25">
      <c r="A8" s="111"/>
      <c r="B8" s="82" t="s">
        <v>35</v>
      </c>
      <c r="C8" s="146"/>
      <c r="D8" s="146"/>
      <c r="E8" s="146"/>
      <c r="F8" s="142"/>
      <c r="G8" s="38"/>
      <c r="H8" s="11"/>
      <c r="I8" s="1"/>
      <c r="J8" s="1"/>
      <c r="K8" s="1"/>
    </row>
    <row r="9" spans="1:11" s="6" customFormat="1" ht="25.5">
      <c r="A9" s="111"/>
      <c r="B9" s="82" t="s">
        <v>36</v>
      </c>
      <c r="C9" s="146"/>
      <c r="D9" s="146"/>
      <c r="E9" s="146"/>
      <c r="F9" s="142"/>
      <c r="G9" s="38"/>
      <c r="H9" s="11"/>
      <c r="I9" s="1"/>
      <c r="J9" s="1"/>
      <c r="K9" s="1"/>
    </row>
    <row r="10" spans="1:11" s="6" customFormat="1" ht="25.5">
      <c r="A10" s="111"/>
      <c r="B10" s="82" t="s">
        <v>37</v>
      </c>
      <c r="C10" s="146"/>
      <c r="D10" s="146"/>
      <c r="E10" s="146"/>
      <c r="F10" s="142"/>
      <c r="G10" s="38"/>
      <c r="H10" s="11"/>
      <c r="I10" s="1"/>
      <c r="J10" s="1"/>
      <c r="K10" s="1"/>
    </row>
    <row r="11" spans="1:11" s="6" customFormat="1" ht="51">
      <c r="A11" s="111"/>
      <c r="B11" s="82" t="s">
        <v>38</v>
      </c>
      <c r="C11" s="146"/>
      <c r="D11" s="146"/>
      <c r="E11" s="146"/>
      <c r="F11" s="142"/>
      <c r="G11" s="38"/>
      <c r="H11" s="11"/>
      <c r="I11" s="1"/>
      <c r="J11" s="1"/>
      <c r="K11" s="1"/>
    </row>
    <row r="12" spans="1:11" s="6" customFormat="1">
      <c r="A12" s="111"/>
      <c r="B12" s="26" t="s">
        <v>74</v>
      </c>
      <c r="C12" s="146"/>
      <c r="D12" s="146"/>
      <c r="E12" s="146"/>
      <c r="F12" s="142"/>
      <c r="G12" s="38"/>
      <c r="H12" s="11"/>
      <c r="I12" s="1"/>
      <c r="J12" s="1"/>
      <c r="K12" s="1"/>
    </row>
    <row r="13" spans="1:11" s="6" customFormat="1">
      <c r="A13" s="111"/>
      <c r="B13" s="27" t="s">
        <v>433</v>
      </c>
      <c r="C13" s="146"/>
      <c r="D13" s="146"/>
      <c r="E13" s="146"/>
      <c r="F13" s="142"/>
      <c r="G13" s="38"/>
      <c r="H13" s="11"/>
      <c r="I13" s="1"/>
      <c r="J13" s="1"/>
      <c r="K13" s="1"/>
    </row>
    <row r="14" spans="1:11" s="6" customFormat="1">
      <c r="A14" s="111"/>
      <c r="B14" s="28" t="s">
        <v>39</v>
      </c>
      <c r="C14" s="146"/>
      <c r="D14" s="146"/>
      <c r="E14" s="146"/>
      <c r="F14" s="142"/>
      <c r="G14" s="38"/>
      <c r="H14" s="11"/>
      <c r="I14" s="1"/>
      <c r="J14" s="1"/>
      <c r="K14" s="1"/>
    </row>
    <row r="15" spans="1:11" s="6" customFormat="1">
      <c r="A15" s="111"/>
      <c r="B15" s="28" t="s">
        <v>40</v>
      </c>
      <c r="C15" s="146"/>
      <c r="D15" s="146"/>
      <c r="E15" s="146"/>
      <c r="F15" s="142"/>
      <c r="G15" s="38"/>
      <c r="H15" s="11"/>
      <c r="I15" s="1"/>
      <c r="J15" s="1"/>
      <c r="K15" s="1"/>
    </row>
    <row r="16" spans="1:11" s="6" customFormat="1">
      <c r="A16" s="111"/>
      <c r="B16" s="28" t="s">
        <v>41</v>
      </c>
      <c r="C16" s="146"/>
      <c r="D16" s="146"/>
      <c r="E16" s="146"/>
      <c r="F16" s="142"/>
      <c r="G16" s="38"/>
      <c r="H16" s="11"/>
      <c r="I16" s="1"/>
      <c r="J16" s="1"/>
      <c r="K16" s="1"/>
    </row>
    <row r="17" spans="1:11" s="6" customFormat="1" ht="25.5">
      <c r="A17" s="111"/>
      <c r="B17" s="27" t="s">
        <v>66</v>
      </c>
      <c r="C17" s="146"/>
      <c r="D17" s="146"/>
      <c r="E17" s="146"/>
      <c r="F17" s="142"/>
      <c r="G17" s="38"/>
      <c r="H17" s="11"/>
      <c r="I17" s="1"/>
      <c r="J17" s="1"/>
      <c r="K17" s="1"/>
    </row>
    <row r="18" spans="1:11" s="6" customFormat="1" ht="13.5">
      <c r="A18" s="112" t="s">
        <v>4</v>
      </c>
      <c r="B18" s="113" t="s">
        <v>5</v>
      </c>
      <c r="C18" s="452" t="s">
        <v>6</v>
      </c>
      <c r="D18" s="158" t="s">
        <v>7</v>
      </c>
      <c r="E18" s="147" t="s">
        <v>8</v>
      </c>
      <c r="F18" s="158" t="s">
        <v>9</v>
      </c>
      <c r="G18" s="38"/>
      <c r="H18" s="11"/>
      <c r="I18" s="1"/>
      <c r="J18" s="1"/>
      <c r="K18" s="1"/>
    </row>
    <row r="19" spans="1:11" s="6" customFormat="1" ht="102">
      <c r="A19" s="459" t="s">
        <v>13</v>
      </c>
      <c r="B19" s="466" t="s">
        <v>334</v>
      </c>
      <c r="C19" s="467" t="s">
        <v>15</v>
      </c>
      <c r="D19" s="467">
        <v>466</v>
      </c>
      <c r="E19" s="485"/>
      <c r="F19" s="159">
        <f>D19*E19</f>
        <v>0</v>
      </c>
      <c r="G19" s="38"/>
      <c r="H19" s="11"/>
      <c r="I19" s="1"/>
      <c r="J19" s="1"/>
      <c r="K19" s="1"/>
    </row>
    <row r="20" spans="1:11" s="6" customFormat="1" ht="216.75">
      <c r="A20" s="459" t="s">
        <v>16</v>
      </c>
      <c r="B20" s="466" t="s">
        <v>319</v>
      </c>
      <c r="C20" s="467" t="s">
        <v>15</v>
      </c>
      <c r="D20" s="467">
        <f>29+15</f>
        <v>44</v>
      </c>
      <c r="E20" s="485"/>
      <c r="F20" s="159">
        <f>D20*E20</f>
        <v>0</v>
      </c>
      <c r="G20" s="38"/>
      <c r="H20" s="11"/>
      <c r="I20" s="1"/>
      <c r="J20" s="1"/>
      <c r="K20" s="1"/>
    </row>
    <row r="21" spans="1:11" s="6" customFormat="1">
      <c r="A21" s="30"/>
      <c r="B21" s="31"/>
      <c r="C21" s="160"/>
      <c r="D21" s="160"/>
      <c r="E21" s="149"/>
      <c r="F21" s="161"/>
      <c r="G21" s="38"/>
      <c r="H21" s="11"/>
      <c r="I21" s="1"/>
      <c r="J21" s="1"/>
      <c r="K21" s="1"/>
    </row>
    <row r="22" spans="1:11" s="6" customFormat="1" ht="13.5" thickBot="1">
      <c r="A22" s="33"/>
      <c r="B22" s="34" t="s">
        <v>2</v>
      </c>
      <c r="C22" s="168"/>
      <c r="D22" s="156"/>
      <c r="E22" s="150"/>
      <c r="F22" s="156">
        <f>SUM(F19:F20)</f>
        <v>0</v>
      </c>
      <c r="G22" s="38"/>
      <c r="H22" s="11"/>
      <c r="I22" s="1"/>
      <c r="J22" s="1"/>
      <c r="K22" s="1"/>
    </row>
    <row r="23" spans="1:11" s="6" customFormat="1" ht="13.5" thickTop="1">
      <c r="A23" s="30"/>
      <c r="B23" s="35"/>
      <c r="C23" s="160"/>
      <c r="D23" s="161"/>
      <c r="E23" s="149"/>
      <c r="F23" s="161"/>
      <c r="G23" s="38"/>
      <c r="H23" s="11"/>
      <c r="I23" s="1"/>
      <c r="J23" s="1"/>
      <c r="K23" s="1"/>
    </row>
    <row r="24" spans="1:11" s="6" customFormat="1">
      <c r="A24" s="21" t="str">
        <f>'A.REK GO OBJEKT'!A23</f>
        <v>B.ii</v>
      </c>
      <c r="B24" s="22" t="s">
        <v>28</v>
      </c>
      <c r="C24" s="144"/>
      <c r="D24" s="151"/>
      <c r="E24" s="144"/>
      <c r="F24" s="144"/>
      <c r="G24" s="38"/>
      <c r="H24" s="11"/>
      <c r="I24" s="1"/>
      <c r="J24" s="1"/>
      <c r="K24" s="1"/>
    </row>
    <row r="25" spans="1:11" s="6" customFormat="1">
      <c r="A25" s="17"/>
      <c r="B25" s="22"/>
      <c r="C25" s="144"/>
      <c r="D25" s="151"/>
      <c r="E25" s="144"/>
      <c r="F25" s="144"/>
      <c r="G25" s="38"/>
      <c r="H25" s="11"/>
      <c r="I25" s="1"/>
      <c r="J25" s="1"/>
      <c r="K25" s="1"/>
    </row>
    <row r="26" spans="1:11" s="6" customFormat="1" ht="191.25">
      <c r="A26" s="109"/>
      <c r="B26" s="122" t="s">
        <v>92</v>
      </c>
      <c r="C26" s="145"/>
      <c r="D26" s="162"/>
      <c r="E26" s="145"/>
      <c r="F26" s="157"/>
      <c r="G26" s="38"/>
      <c r="H26" s="11"/>
      <c r="I26" s="1"/>
      <c r="J26" s="1"/>
      <c r="K26" s="1"/>
    </row>
    <row r="27" spans="1:11" s="6" customFormat="1" ht="13.5">
      <c r="A27" s="112" t="s">
        <v>4</v>
      </c>
      <c r="B27" s="113" t="s">
        <v>5</v>
      </c>
      <c r="C27" s="452" t="s">
        <v>6</v>
      </c>
      <c r="D27" s="158" t="s">
        <v>7</v>
      </c>
      <c r="E27" s="147" t="s">
        <v>8</v>
      </c>
      <c r="F27" s="158" t="s">
        <v>9</v>
      </c>
      <c r="G27" s="38"/>
      <c r="H27" s="11"/>
      <c r="I27" s="1"/>
      <c r="J27" s="1"/>
      <c r="K27" s="1"/>
    </row>
    <row r="28" spans="1:11" s="6" customFormat="1" ht="127.5">
      <c r="A28" s="459" t="s">
        <v>13</v>
      </c>
      <c r="B28" s="466" t="s">
        <v>383</v>
      </c>
      <c r="C28" s="467" t="s">
        <v>15</v>
      </c>
      <c r="D28" s="467">
        <v>16</v>
      </c>
      <c r="E28" s="485"/>
      <c r="F28" s="159">
        <f>D28*E28</f>
        <v>0</v>
      </c>
      <c r="G28" s="38"/>
      <c r="H28" s="11"/>
      <c r="I28" s="1"/>
      <c r="J28" s="1"/>
      <c r="K28" s="1"/>
    </row>
    <row r="29" spans="1:11" s="6" customFormat="1" ht="108" customHeight="1">
      <c r="A29" s="459" t="s">
        <v>16</v>
      </c>
      <c r="B29" s="466" t="s">
        <v>384</v>
      </c>
      <c r="C29" s="467" t="s">
        <v>15</v>
      </c>
      <c r="D29" s="467">
        <f>3+8</f>
        <v>11</v>
      </c>
      <c r="E29" s="485"/>
      <c r="F29" s="159">
        <f>D29*E29</f>
        <v>0</v>
      </c>
      <c r="G29" s="38"/>
      <c r="H29" s="11"/>
      <c r="I29" s="1"/>
      <c r="J29" s="1"/>
      <c r="K29" s="1"/>
    </row>
    <row r="30" spans="1:11" s="6" customFormat="1" ht="93" customHeight="1">
      <c r="A30" s="459" t="s">
        <v>22</v>
      </c>
      <c r="B30" s="466" t="s">
        <v>297</v>
      </c>
      <c r="C30" s="467" t="s">
        <v>18</v>
      </c>
      <c r="D30" s="467">
        <f>87*4</f>
        <v>348</v>
      </c>
      <c r="E30" s="485"/>
      <c r="F30" s="159">
        <f>D30*E30</f>
        <v>0</v>
      </c>
      <c r="G30" s="38"/>
      <c r="H30" s="11"/>
      <c r="I30" s="1"/>
      <c r="J30" s="1"/>
      <c r="K30" s="1"/>
    </row>
    <row r="31" spans="1:11">
      <c r="A31" s="30"/>
      <c r="B31" s="31"/>
      <c r="C31" s="160"/>
      <c r="D31" s="161"/>
      <c r="E31" s="149"/>
      <c r="F31" s="161"/>
    </row>
    <row r="32" spans="1:11" ht="13.5" thickBot="1">
      <c r="A32" s="33"/>
      <c r="B32" s="34" t="s">
        <v>2</v>
      </c>
      <c r="C32" s="168"/>
      <c r="D32" s="156"/>
      <c r="E32" s="150"/>
      <c r="F32" s="156">
        <f>SUM(F28:F31)</f>
        <v>0</v>
      </c>
    </row>
    <row r="33" spans="1:11" s="6" customFormat="1" ht="13.5" thickTop="1">
      <c r="A33" s="36"/>
      <c r="B33" s="37"/>
      <c r="C33" s="151"/>
      <c r="D33" s="151"/>
      <c r="E33" s="151"/>
      <c r="F33" s="151"/>
      <c r="G33" s="38"/>
      <c r="H33" s="11"/>
      <c r="I33" s="1"/>
      <c r="J33" s="1"/>
      <c r="K33" s="1"/>
    </row>
    <row r="34" spans="1:11" s="6" customFormat="1">
      <c r="A34" s="21" t="str">
        <f>'A.REK GO OBJEKT'!A24</f>
        <v>B.iii</v>
      </c>
      <c r="B34" s="22" t="s">
        <v>29</v>
      </c>
      <c r="C34" s="144"/>
      <c r="D34" s="151"/>
      <c r="E34" s="144"/>
      <c r="F34" s="144"/>
      <c r="G34" s="38"/>
      <c r="H34" s="11"/>
      <c r="I34" s="1"/>
    </row>
    <row r="35" spans="1:11" s="6" customFormat="1">
      <c r="A35" s="17"/>
      <c r="B35" s="22"/>
      <c r="C35" s="144"/>
      <c r="D35" s="151"/>
      <c r="E35" s="144"/>
      <c r="F35" s="144"/>
      <c r="G35" s="38"/>
      <c r="H35" s="11"/>
      <c r="I35" s="1"/>
    </row>
    <row r="36" spans="1:11" s="6" customFormat="1">
      <c r="A36" s="109"/>
      <c r="B36" s="123" t="s">
        <v>42</v>
      </c>
      <c r="C36" s="145"/>
      <c r="D36" s="162"/>
      <c r="E36" s="145"/>
      <c r="F36" s="157"/>
      <c r="G36" s="38"/>
      <c r="H36" s="11"/>
      <c r="I36" s="1"/>
    </row>
    <row r="37" spans="1:11" s="6" customFormat="1" ht="25.5">
      <c r="A37" s="111"/>
      <c r="B37" s="39" t="s">
        <v>43</v>
      </c>
      <c r="C37" s="146"/>
      <c r="D37" s="161"/>
      <c r="E37" s="146"/>
      <c r="F37" s="142"/>
      <c r="G37" s="38"/>
      <c r="H37" s="11"/>
      <c r="I37" s="1"/>
    </row>
    <row r="38" spans="1:11" s="6" customFormat="1" ht="25.5">
      <c r="A38" s="111"/>
      <c r="B38" s="40" t="s">
        <v>90</v>
      </c>
      <c r="C38" s="146"/>
      <c r="D38" s="161"/>
      <c r="E38" s="146"/>
      <c r="F38" s="142"/>
      <c r="G38" s="38"/>
      <c r="H38" s="11"/>
      <c r="I38" s="1"/>
    </row>
    <row r="39" spans="1:11" s="6" customFormat="1" ht="25.5">
      <c r="A39" s="111"/>
      <c r="B39" s="40" t="s">
        <v>44</v>
      </c>
      <c r="C39" s="146"/>
      <c r="D39" s="161"/>
      <c r="E39" s="146"/>
      <c r="F39" s="142"/>
      <c r="G39" s="38"/>
      <c r="H39" s="11"/>
      <c r="I39" s="1"/>
    </row>
    <row r="40" spans="1:11" s="6" customFormat="1" ht="38.25">
      <c r="A40" s="111"/>
      <c r="B40" s="40" t="s">
        <v>45</v>
      </c>
      <c r="C40" s="146"/>
      <c r="D40" s="161"/>
      <c r="E40" s="146"/>
      <c r="F40" s="142"/>
      <c r="G40" s="38"/>
      <c r="H40" s="11"/>
      <c r="I40" s="1"/>
    </row>
    <row r="41" spans="1:11" s="6" customFormat="1">
      <c r="A41" s="111"/>
      <c r="B41" s="41" t="s">
        <v>46</v>
      </c>
      <c r="C41" s="146"/>
      <c r="D41" s="161"/>
      <c r="E41" s="146"/>
      <c r="F41" s="142"/>
      <c r="G41" s="38"/>
      <c r="H41" s="11"/>
      <c r="I41" s="1"/>
    </row>
    <row r="42" spans="1:11" s="6" customFormat="1">
      <c r="A42" s="111"/>
      <c r="B42" s="40" t="s">
        <v>67</v>
      </c>
      <c r="C42" s="146"/>
      <c r="D42" s="161"/>
      <c r="E42" s="146"/>
      <c r="F42" s="142"/>
      <c r="G42" s="38"/>
      <c r="H42" s="11"/>
      <c r="I42" s="1"/>
    </row>
    <row r="43" spans="1:11" s="6" customFormat="1">
      <c r="A43" s="111"/>
      <c r="B43" s="40" t="s">
        <v>47</v>
      </c>
      <c r="C43" s="146"/>
      <c r="D43" s="161"/>
      <c r="E43" s="146"/>
      <c r="F43" s="142"/>
      <c r="G43" s="38"/>
      <c r="H43" s="11"/>
      <c r="I43" s="1"/>
    </row>
    <row r="44" spans="1:11" s="6" customFormat="1" ht="25.5">
      <c r="A44" s="111"/>
      <c r="B44" s="40" t="s">
        <v>48</v>
      </c>
      <c r="C44" s="146"/>
      <c r="D44" s="161"/>
      <c r="E44" s="146"/>
      <c r="F44" s="142"/>
      <c r="G44" s="38"/>
      <c r="H44" s="11"/>
      <c r="I44" s="1"/>
    </row>
    <row r="45" spans="1:11" s="6" customFormat="1">
      <c r="A45" s="111"/>
      <c r="B45" s="40" t="s">
        <v>68</v>
      </c>
      <c r="C45" s="146"/>
      <c r="D45" s="161"/>
      <c r="E45" s="146"/>
      <c r="F45" s="142"/>
      <c r="G45" s="38"/>
      <c r="H45" s="11"/>
      <c r="I45" s="1"/>
    </row>
    <row r="46" spans="1:11" s="6" customFormat="1">
      <c r="A46" s="111"/>
      <c r="B46" s="40" t="s">
        <v>49</v>
      </c>
      <c r="C46" s="146"/>
      <c r="D46" s="161"/>
      <c r="E46" s="146"/>
      <c r="F46" s="142"/>
      <c r="G46" s="38"/>
      <c r="H46" s="11"/>
      <c r="I46" s="1"/>
    </row>
    <row r="47" spans="1:11" s="6" customFormat="1" ht="25.5">
      <c r="A47" s="111"/>
      <c r="B47" s="40" t="s">
        <v>50</v>
      </c>
      <c r="C47" s="146"/>
      <c r="D47" s="161"/>
      <c r="E47" s="146"/>
      <c r="F47" s="142"/>
      <c r="G47" s="38"/>
      <c r="H47" s="11"/>
      <c r="I47" s="1"/>
    </row>
    <row r="48" spans="1:11" s="6" customFormat="1" ht="25.5">
      <c r="A48" s="111"/>
      <c r="B48" s="40" t="s">
        <v>56</v>
      </c>
      <c r="C48" s="146"/>
      <c r="D48" s="161"/>
      <c r="E48" s="146"/>
      <c r="F48" s="142"/>
      <c r="G48" s="38"/>
      <c r="H48" s="11"/>
      <c r="I48" s="1"/>
    </row>
    <row r="49" spans="1:9" s="6" customFormat="1">
      <c r="A49" s="111"/>
      <c r="B49" s="40" t="s">
        <v>51</v>
      </c>
      <c r="C49" s="146"/>
      <c r="D49" s="161"/>
      <c r="E49" s="146"/>
      <c r="F49" s="142"/>
      <c r="G49" s="38"/>
      <c r="H49" s="11"/>
      <c r="I49" s="1"/>
    </row>
    <row r="50" spans="1:9" s="6" customFormat="1">
      <c r="A50" s="111"/>
      <c r="B50" s="40" t="s">
        <v>52</v>
      </c>
      <c r="C50" s="146"/>
      <c r="D50" s="161"/>
      <c r="E50" s="146"/>
      <c r="F50" s="142"/>
      <c r="G50" s="38"/>
      <c r="H50" s="11"/>
      <c r="I50" s="1"/>
    </row>
    <row r="51" spans="1:9" s="6" customFormat="1" ht="25.5">
      <c r="A51" s="111"/>
      <c r="B51" s="42" t="s">
        <v>55</v>
      </c>
      <c r="C51" s="146"/>
      <c r="D51" s="161"/>
      <c r="E51" s="146"/>
      <c r="F51" s="142"/>
      <c r="G51" s="38"/>
      <c r="H51" s="11"/>
      <c r="I51" s="1"/>
    </row>
    <row r="52" spans="1:9" s="6" customFormat="1" ht="51">
      <c r="A52" s="111"/>
      <c r="B52" s="42" t="s">
        <v>89</v>
      </c>
      <c r="C52" s="146"/>
      <c r="D52" s="161"/>
      <c r="E52" s="146"/>
      <c r="F52" s="142"/>
      <c r="G52" s="38"/>
      <c r="H52" s="11"/>
      <c r="I52" s="1"/>
    </row>
    <row r="53" spans="1:9" s="6" customFormat="1" ht="76.5">
      <c r="A53" s="114"/>
      <c r="B53" s="137" t="s">
        <v>82</v>
      </c>
      <c r="C53" s="152"/>
      <c r="D53" s="163"/>
      <c r="E53" s="152"/>
      <c r="F53" s="164"/>
      <c r="G53" s="38"/>
      <c r="H53" s="11"/>
      <c r="I53" s="1"/>
    </row>
    <row r="54" spans="1:9" s="6" customFormat="1" ht="13.5">
      <c r="A54" s="112" t="s">
        <v>4</v>
      </c>
      <c r="B54" s="113" t="s">
        <v>5</v>
      </c>
      <c r="C54" s="452" t="s">
        <v>6</v>
      </c>
      <c r="D54" s="158" t="s">
        <v>7</v>
      </c>
      <c r="E54" s="147" t="s">
        <v>8</v>
      </c>
      <c r="F54" s="158" t="s">
        <v>9</v>
      </c>
      <c r="G54" s="38"/>
      <c r="H54" s="11"/>
      <c r="I54" s="1"/>
    </row>
    <row r="55" spans="1:9" s="6" customFormat="1">
      <c r="A55" s="115"/>
      <c r="B55" s="116" t="s">
        <v>83</v>
      </c>
      <c r="C55" s="155"/>
      <c r="D55" s="155"/>
      <c r="E55" s="148"/>
      <c r="F55" s="155"/>
      <c r="G55" s="38"/>
      <c r="H55" s="11"/>
      <c r="I55" s="1"/>
    </row>
    <row r="56" spans="1:9" s="6" customFormat="1" ht="238.5" customHeight="1">
      <c r="A56" s="108" t="s">
        <v>13</v>
      </c>
      <c r="B56" s="468" t="s">
        <v>385</v>
      </c>
      <c r="C56" s="167" t="s">
        <v>15</v>
      </c>
      <c r="D56" s="167">
        <v>533</v>
      </c>
      <c r="E56" s="485"/>
      <c r="F56" s="159">
        <f>D56*E56</f>
        <v>0</v>
      </c>
      <c r="G56" s="38"/>
      <c r="H56" s="11"/>
      <c r="I56" s="1"/>
    </row>
    <row r="57" spans="1:9" s="6" customFormat="1" ht="186.75" customHeight="1">
      <c r="A57" s="108" t="s">
        <v>16</v>
      </c>
      <c r="B57" s="468" t="s">
        <v>291</v>
      </c>
      <c r="C57" s="167" t="s">
        <v>15</v>
      </c>
      <c r="D57" s="167">
        <v>20</v>
      </c>
      <c r="E57" s="485"/>
      <c r="F57" s="159">
        <f>D57*E57</f>
        <v>0</v>
      </c>
      <c r="G57" s="38"/>
      <c r="H57" s="11"/>
      <c r="I57" s="1"/>
    </row>
    <row r="58" spans="1:9" s="6" customFormat="1">
      <c r="A58" s="115"/>
      <c r="B58" s="113" t="s">
        <v>78</v>
      </c>
      <c r="C58" s="155"/>
      <c r="D58" s="155"/>
      <c r="E58" s="485"/>
      <c r="F58" s="155"/>
      <c r="G58" s="38"/>
      <c r="H58" s="11"/>
      <c r="I58" s="1"/>
    </row>
    <row r="59" spans="1:9" s="6" customFormat="1" ht="191.25">
      <c r="A59" s="108" t="s">
        <v>22</v>
      </c>
      <c r="B59" s="468" t="s">
        <v>292</v>
      </c>
      <c r="C59" s="167" t="s">
        <v>15</v>
      </c>
      <c r="D59" s="167">
        <v>6</v>
      </c>
      <c r="E59" s="485"/>
      <c r="F59" s="159">
        <f>D59*E59</f>
        <v>0</v>
      </c>
      <c r="G59" s="38"/>
      <c r="H59" s="11"/>
      <c r="I59" s="1"/>
    </row>
    <row r="60" spans="1:9" s="6" customFormat="1">
      <c r="A60" s="115"/>
      <c r="B60" s="116" t="s">
        <v>320</v>
      </c>
      <c r="C60" s="155"/>
      <c r="D60" s="155"/>
      <c r="E60" s="485"/>
      <c r="F60" s="155"/>
      <c r="G60" s="38"/>
      <c r="H60" s="11"/>
      <c r="I60" s="1"/>
    </row>
    <row r="61" spans="1:9" s="5" customFormat="1" ht="204">
      <c r="A61" s="108" t="s">
        <v>23</v>
      </c>
      <c r="B61" s="469" t="s">
        <v>386</v>
      </c>
      <c r="C61" s="167" t="s">
        <v>15</v>
      </c>
      <c r="D61" s="167">
        <v>12</v>
      </c>
      <c r="E61" s="485"/>
      <c r="F61" s="159">
        <f>D61*E61</f>
        <v>0</v>
      </c>
      <c r="G61" s="38"/>
      <c r="H61" s="11"/>
    </row>
    <row r="62" spans="1:9" s="4" customFormat="1" ht="25.5">
      <c r="A62" s="108" t="s">
        <v>327</v>
      </c>
      <c r="B62" s="139" t="s">
        <v>351</v>
      </c>
      <c r="C62" s="458" t="s">
        <v>21</v>
      </c>
      <c r="D62" s="167">
        <v>1</v>
      </c>
      <c r="E62" s="485"/>
      <c r="F62" s="159">
        <f t="shared" ref="F62" si="0">D62*E62</f>
        <v>0</v>
      </c>
      <c r="G62" s="38"/>
      <c r="H62" s="11"/>
    </row>
    <row r="63" spans="1:9" s="5" customFormat="1" ht="91.5" customHeight="1">
      <c r="A63" s="108" t="s">
        <v>325</v>
      </c>
      <c r="B63" s="469" t="s">
        <v>387</v>
      </c>
      <c r="C63" s="167" t="s">
        <v>15</v>
      </c>
      <c r="D63" s="167">
        <v>282</v>
      </c>
      <c r="E63" s="485"/>
      <c r="F63" s="159">
        <f>D63*E63</f>
        <v>0</v>
      </c>
      <c r="G63" s="38"/>
      <c r="H63" s="11"/>
    </row>
    <row r="64" spans="1:9" s="5" customFormat="1" ht="249.75" customHeight="1">
      <c r="A64" s="108" t="s">
        <v>326</v>
      </c>
      <c r="B64" s="468" t="s">
        <v>388</v>
      </c>
      <c r="C64" s="167" t="s">
        <v>15</v>
      </c>
      <c r="D64" s="167">
        <v>20</v>
      </c>
      <c r="E64" s="485"/>
      <c r="F64" s="159">
        <f>D64*E64</f>
        <v>0</v>
      </c>
      <c r="G64" s="38"/>
      <c r="H64" s="11"/>
    </row>
    <row r="65" spans="1:11" s="5" customFormat="1">
      <c r="A65" s="45"/>
      <c r="B65" s="46"/>
      <c r="C65" s="160"/>
      <c r="D65" s="160"/>
      <c r="E65" s="149"/>
      <c r="F65" s="161"/>
      <c r="G65" s="38"/>
      <c r="H65" s="11"/>
    </row>
    <row r="66" spans="1:11" ht="13.5" thickBot="1">
      <c r="A66" s="47"/>
      <c r="B66" s="48" t="s">
        <v>2</v>
      </c>
      <c r="C66" s="461"/>
      <c r="D66" s="156"/>
      <c r="E66" s="150"/>
      <c r="F66" s="156">
        <f>SUM(F55:F65)</f>
        <v>0</v>
      </c>
    </row>
    <row r="67" spans="1:11" ht="13.5" thickTop="1"/>
    <row r="68" spans="1:11">
      <c r="A68" s="21" t="str">
        <f>'A.REK GO OBJEKT'!A25</f>
        <v>B.iv</v>
      </c>
      <c r="B68" s="22" t="s">
        <v>30</v>
      </c>
    </row>
    <row r="69" spans="1:11" ht="13.5" thickBot="1">
      <c r="B69" s="22"/>
    </row>
    <row r="70" spans="1:11" ht="13.5" thickTop="1">
      <c r="A70" s="23"/>
      <c r="B70" s="49"/>
      <c r="C70" s="154"/>
      <c r="D70" s="165"/>
      <c r="E70" s="154"/>
      <c r="F70" s="166"/>
    </row>
    <row r="71" spans="1:11" s="6" customFormat="1" ht="13.5">
      <c r="A71" s="112" t="s">
        <v>4</v>
      </c>
      <c r="B71" s="113" t="s">
        <v>5</v>
      </c>
      <c r="C71" s="452" t="s">
        <v>6</v>
      </c>
      <c r="D71" s="158" t="s">
        <v>7</v>
      </c>
      <c r="E71" s="147" t="s">
        <v>8</v>
      </c>
      <c r="F71" s="158" t="s">
        <v>9</v>
      </c>
      <c r="G71" s="38"/>
      <c r="H71" s="11"/>
      <c r="I71" s="1"/>
      <c r="J71" s="1"/>
      <c r="K71" s="1"/>
    </row>
    <row r="72" spans="1:11" s="6" customFormat="1">
      <c r="A72" s="117"/>
      <c r="B72" s="117" t="s">
        <v>53</v>
      </c>
      <c r="C72" s="155"/>
      <c r="D72" s="155"/>
      <c r="E72" s="155"/>
      <c r="F72" s="155"/>
      <c r="G72" s="38"/>
      <c r="H72" s="11"/>
      <c r="I72" s="1"/>
      <c r="J72" s="1"/>
      <c r="K72" s="1"/>
    </row>
    <row r="73" spans="1:11" s="6" customFormat="1" ht="204">
      <c r="A73" s="108" t="s">
        <v>13</v>
      </c>
      <c r="B73" s="138" t="s">
        <v>389</v>
      </c>
      <c r="C73" s="458"/>
      <c r="D73" s="167"/>
      <c r="E73" s="640"/>
      <c r="F73" s="159"/>
      <c r="G73" s="38"/>
      <c r="H73" s="11"/>
      <c r="I73" s="1"/>
      <c r="J73" s="1"/>
      <c r="K73" s="1"/>
    </row>
    <row r="74" spans="1:11" s="6" customFormat="1" ht="263.25" customHeight="1">
      <c r="A74" s="108"/>
      <c r="B74" s="138"/>
      <c r="C74" s="458"/>
      <c r="D74" s="167"/>
      <c r="E74" s="640"/>
      <c r="F74" s="159"/>
      <c r="G74" s="38"/>
      <c r="H74" s="11"/>
      <c r="I74" s="1"/>
      <c r="J74" s="1"/>
      <c r="K74" s="1"/>
    </row>
    <row r="75" spans="1:11" s="6" customFormat="1" ht="219" customHeight="1">
      <c r="A75" s="108" t="s">
        <v>346</v>
      </c>
      <c r="B75" s="138" t="s">
        <v>288</v>
      </c>
      <c r="C75" s="458" t="s">
        <v>17</v>
      </c>
      <c r="D75" s="167">
        <v>33</v>
      </c>
      <c r="E75" s="485"/>
      <c r="F75" s="159">
        <f t="shared" ref="F75" si="1">D75*E75</f>
        <v>0</v>
      </c>
      <c r="G75" s="38"/>
      <c r="H75" s="11"/>
      <c r="I75" s="1"/>
      <c r="J75" s="1"/>
      <c r="K75" s="1"/>
    </row>
    <row r="76" spans="1:11" s="6" customFormat="1" ht="165.75">
      <c r="A76" s="434" t="s">
        <v>16</v>
      </c>
      <c r="B76" s="441" t="s">
        <v>289</v>
      </c>
      <c r="C76" s="462"/>
      <c r="D76" s="435"/>
      <c r="E76" s="648"/>
      <c r="F76" s="436"/>
      <c r="G76" s="38"/>
      <c r="H76" s="11"/>
      <c r="I76" s="1"/>
      <c r="J76" s="1"/>
      <c r="K76" s="1"/>
    </row>
    <row r="77" spans="1:11" s="6" customFormat="1" ht="219.75" customHeight="1">
      <c r="A77" s="437"/>
      <c r="B77" s="438" t="s">
        <v>290</v>
      </c>
      <c r="C77" s="463" t="s">
        <v>17</v>
      </c>
      <c r="D77" s="439">
        <v>13</v>
      </c>
      <c r="E77" s="492"/>
      <c r="F77" s="440">
        <f t="shared" ref="F77" si="2">D77*E77</f>
        <v>0</v>
      </c>
      <c r="G77" s="38"/>
      <c r="H77" s="11"/>
      <c r="I77" s="1"/>
      <c r="J77" s="1"/>
      <c r="K77" s="1"/>
    </row>
    <row r="78" spans="1:11" s="6" customFormat="1" ht="102">
      <c r="A78" s="437" t="s">
        <v>22</v>
      </c>
      <c r="B78" s="438" t="s">
        <v>347</v>
      </c>
      <c r="C78" s="463" t="s">
        <v>17</v>
      </c>
      <c r="D78" s="439">
        <v>45</v>
      </c>
      <c r="E78" s="492"/>
      <c r="F78" s="440">
        <f t="shared" ref="F78" si="3">D78*E78</f>
        <v>0</v>
      </c>
      <c r="G78" s="38"/>
      <c r="H78" s="11"/>
      <c r="I78" s="1"/>
      <c r="J78" s="1"/>
      <c r="K78" s="1"/>
    </row>
    <row r="79" spans="1:11" s="6" customFormat="1">
      <c r="A79" s="45"/>
      <c r="B79" s="433"/>
      <c r="C79" s="457"/>
      <c r="D79" s="160"/>
      <c r="E79" s="149"/>
      <c r="F79" s="161"/>
      <c r="G79" s="38"/>
      <c r="H79" s="11"/>
      <c r="I79" s="1"/>
      <c r="J79" s="1"/>
      <c r="K79" s="1"/>
    </row>
    <row r="80" spans="1:11" s="6" customFormat="1" ht="17.25" thickBot="1">
      <c r="A80" s="47"/>
      <c r="B80" s="50" t="s">
        <v>2</v>
      </c>
      <c r="C80" s="143"/>
      <c r="D80" s="156"/>
      <c r="E80" s="150"/>
      <c r="F80" s="156">
        <f>SUM(F75:F78)</f>
        <v>0</v>
      </c>
      <c r="G80" s="38"/>
      <c r="H80" s="11"/>
      <c r="I80" s="1"/>
      <c r="J80" s="1"/>
      <c r="K80" s="1"/>
    </row>
    <row r="81" spans="1:8" ht="13.5" thickTop="1"/>
    <row r="82" spans="1:8" s="6" customFormat="1">
      <c r="A82" s="21" t="str">
        <f>'A.REK GO OBJEKT'!A26</f>
        <v>B.v</v>
      </c>
      <c r="B82" s="22" t="s">
        <v>299</v>
      </c>
      <c r="C82" s="144"/>
      <c r="D82" s="151"/>
      <c r="E82" s="144"/>
      <c r="F82" s="144"/>
      <c r="G82" s="38"/>
      <c r="H82" s="11"/>
    </row>
    <row r="83" spans="1:8" s="6" customFormat="1">
      <c r="A83" s="17"/>
      <c r="B83" s="22"/>
      <c r="C83" s="144"/>
      <c r="D83" s="151"/>
      <c r="E83" s="144"/>
      <c r="F83" s="144"/>
      <c r="G83" s="38"/>
      <c r="H83" s="11"/>
    </row>
    <row r="84" spans="1:8" s="6" customFormat="1" ht="63.75">
      <c r="A84" s="109"/>
      <c r="B84" s="110" t="s">
        <v>300</v>
      </c>
      <c r="C84" s="145"/>
      <c r="D84" s="162"/>
      <c r="E84" s="145"/>
      <c r="F84" s="157"/>
      <c r="G84" s="38"/>
      <c r="H84" s="11"/>
    </row>
    <row r="85" spans="1:8" s="6" customFormat="1" ht="51">
      <c r="A85" s="111"/>
      <c r="B85" s="432" t="s">
        <v>301</v>
      </c>
      <c r="C85" s="146"/>
      <c r="D85" s="161"/>
      <c r="E85" s="146"/>
      <c r="F85" s="142"/>
      <c r="G85" s="38"/>
      <c r="H85" s="11"/>
    </row>
    <row r="86" spans="1:8" s="6" customFormat="1">
      <c r="A86" s="111"/>
      <c r="B86" s="464" t="s">
        <v>302</v>
      </c>
      <c r="C86" s="146"/>
      <c r="D86" s="161"/>
      <c r="E86" s="146"/>
      <c r="F86" s="142"/>
      <c r="G86" s="38"/>
      <c r="H86" s="11"/>
    </row>
    <row r="87" spans="1:8" s="6" customFormat="1" ht="25.5">
      <c r="A87" s="111"/>
      <c r="B87" s="28" t="s">
        <v>303</v>
      </c>
      <c r="C87" s="146"/>
      <c r="D87" s="161"/>
      <c r="E87" s="146"/>
      <c r="F87" s="142"/>
      <c r="G87" s="38"/>
      <c r="H87" s="11"/>
    </row>
    <row r="88" spans="1:8" s="6" customFormat="1">
      <c r="A88" s="111"/>
      <c r="B88" s="28" t="s">
        <v>304</v>
      </c>
      <c r="C88" s="146"/>
      <c r="D88" s="161"/>
      <c r="E88" s="146"/>
      <c r="F88" s="142"/>
      <c r="G88" s="38"/>
      <c r="H88" s="11"/>
    </row>
    <row r="89" spans="1:8" s="6" customFormat="1">
      <c r="A89" s="111"/>
      <c r="B89" s="40" t="s">
        <v>305</v>
      </c>
      <c r="C89" s="146"/>
      <c r="D89" s="161"/>
      <c r="E89" s="146"/>
      <c r="F89" s="142"/>
      <c r="G89" s="38"/>
      <c r="H89" s="11"/>
    </row>
    <row r="90" spans="1:8" s="6" customFormat="1" ht="25.5">
      <c r="A90" s="111"/>
      <c r="B90" s="40" t="s">
        <v>306</v>
      </c>
      <c r="C90" s="146"/>
      <c r="D90" s="161"/>
      <c r="E90" s="146"/>
      <c r="F90" s="142"/>
      <c r="G90" s="38"/>
      <c r="H90" s="11"/>
    </row>
    <row r="91" spans="1:8" s="6" customFormat="1">
      <c r="A91" s="111"/>
      <c r="B91" s="40" t="s">
        <v>307</v>
      </c>
      <c r="C91" s="146"/>
      <c r="D91" s="161"/>
      <c r="E91" s="146"/>
      <c r="F91" s="142"/>
      <c r="G91" s="38"/>
      <c r="H91" s="11"/>
    </row>
    <row r="92" spans="1:8" s="6" customFormat="1">
      <c r="A92" s="111"/>
      <c r="B92" s="28" t="s">
        <v>308</v>
      </c>
      <c r="C92" s="146"/>
      <c r="D92" s="161"/>
      <c r="E92" s="146"/>
      <c r="F92" s="142"/>
      <c r="G92" s="38"/>
      <c r="H92" s="11"/>
    </row>
    <row r="93" spans="1:8" s="6" customFormat="1" ht="38.25">
      <c r="A93" s="111"/>
      <c r="B93" s="28" t="s">
        <v>309</v>
      </c>
      <c r="C93" s="146"/>
      <c r="D93" s="161"/>
      <c r="E93" s="146"/>
      <c r="F93" s="142"/>
      <c r="G93" s="38"/>
      <c r="H93" s="11"/>
    </row>
    <row r="94" spans="1:8" s="6" customFormat="1" ht="89.25">
      <c r="A94" s="111"/>
      <c r="B94" s="28" t="s">
        <v>310</v>
      </c>
      <c r="C94" s="146"/>
      <c r="D94" s="161"/>
      <c r="E94" s="146"/>
      <c r="F94" s="142"/>
      <c r="G94" s="38"/>
      <c r="H94" s="11"/>
    </row>
    <row r="95" spans="1:8" s="6" customFormat="1" ht="216.75">
      <c r="A95" s="114"/>
      <c r="B95" s="465" t="s">
        <v>311</v>
      </c>
      <c r="C95" s="443"/>
      <c r="D95" s="442"/>
      <c r="E95" s="443"/>
      <c r="F95" s="444"/>
      <c r="G95" s="38"/>
      <c r="H95" s="11"/>
    </row>
    <row r="96" spans="1:8" s="6" customFormat="1" ht="13.5">
      <c r="A96" s="112" t="s">
        <v>4</v>
      </c>
      <c r="B96" s="113" t="s">
        <v>5</v>
      </c>
      <c r="C96" s="452" t="s">
        <v>6</v>
      </c>
      <c r="D96" s="158" t="s">
        <v>7</v>
      </c>
      <c r="E96" s="147" t="s">
        <v>8</v>
      </c>
      <c r="F96" s="158" t="s">
        <v>9</v>
      </c>
      <c r="G96" s="38"/>
      <c r="H96" s="11"/>
    </row>
    <row r="97" spans="1:11" s="6" customFormat="1" ht="76.5">
      <c r="A97" s="108" t="s">
        <v>13</v>
      </c>
      <c r="B97" s="445" t="s">
        <v>348</v>
      </c>
      <c r="C97" s="167"/>
      <c r="D97" s="167"/>
      <c r="E97" s="153"/>
      <c r="F97" s="159"/>
      <c r="G97" s="38"/>
      <c r="H97" s="11"/>
    </row>
    <row r="98" spans="1:11" s="6" customFormat="1">
      <c r="A98" s="108" t="s">
        <v>315</v>
      </c>
      <c r="B98" s="445" t="s">
        <v>312</v>
      </c>
      <c r="C98" s="167" t="s">
        <v>19</v>
      </c>
      <c r="D98" s="167">
        <f>32</f>
        <v>32</v>
      </c>
      <c r="E98" s="485"/>
      <c r="F98" s="159">
        <f>D98*E98</f>
        <v>0</v>
      </c>
      <c r="G98" s="38"/>
      <c r="H98" s="11"/>
    </row>
    <row r="99" spans="1:11" s="6" customFormat="1">
      <c r="A99" s="108" t="s">
        <v>316</v>
      </c>
      <c r="B99" s="445" t="s">
        <v>313</v>
      </c>
      <c r="C99" s="167" t="s">
        <v>314</v>
      </c>
      <c r="D99" s="446">
        <v>0.3</v>
      </c>
      <c r="E99" s="485"/>
      <c r="F99" s="159">
        <f>D99*E99</f>
        <v>0</v>
      </c>
      <c r="G99" s="38"/>
      <c r="H99" s="11"/>
    </row>
    <row r="101" spans="1:11" s="6" customFormat="1" ht="13.5" thickBot="1">
      <c r="A101" s="47"/>
      <c r="B101" s="51" t="s">
        <v>2</v>
      </c>
      <c r="C101" s="143"/>
      <c r="D101" s="156"/>
      <c r="E101" s="143"/>
      <c r="F101" s="156">
        <f>SUM(F97:F100)</f>
        <v>0</v>
      </c>
      <c r="G101" s="38"/>
      <c r="H101" s="11"/>
    </row>
    <row r="102" spans="1:11" s="6" customFormat="1" ht="13.5" thickTop="1">
      <c r="A102" s="45"/>
      <c r="B102" s="29"/>
      <c r="C102" s="146"/>
      <c r="D102" s="161"/>
      <c r="E102" s="146"/>
      <c r="F102" s="161"/>
      <c r="G102" s="38"/>
      <c r="H102" s="11"/>
    </row>
    <row r="103" spans="1:11" s="6" customFormat="1">
      <c r="A103" s="21" t="str">
        <f>'A.REK GO OBJEKT'!A27</f>
        <v>B.vi</v>
      </c>
      <c r="B103" s="22" t="s">
        <v>31</v>
      </c>
      <c r="C103" s="144"/>
      <c r="D103" s="151"/>
      <c r="E103" s="144"/>
      <c r="F103" s="144"/>
      <c r="G103" s="38"/>
      <c r="H103" s="11"/>
      <c r="I103" s="1"/>
      <c r="J103" s="1"/>
      <c r="K103" s="1"/>
    </row>
    <row r="104" spans="1:11" s="6" customFormat="1">
      <c r="A104" s="17"/>
      <c r="B104" s="22"/>
      <c r="C104" s="144"/>
      <c r="D104" s="151"/>
      <c r="E104" s="144"/>
      <c r="F104" s="144"/>
      <c r="G104" s="38"/>
      <c r="H104" s="11"/>
      <c r="I104" s="1"/>
      <c r="J104" s="1"/>
      <c r="K104" s="1"/>
    </row>
    <row r="105" spans="1:11" s="6" customFormat="1">
      <c r="A105" s="109"/>
      <c r="B105" s="124"/>
      <c r="C105" s="145"/>
      <c r="D105" s="162"/>
      <c r="E105" s="145"/>
      <c r="F105" s="157"/>
      <c r="G105" s="38"/>
      <c r="H105" s="11"/>
      <c r="I105" s="1"/>
      <c r="J105" s="1"/>
      <c r="K105" s="1"/>
    </row>
    <row r="106" spans="1:11" s="6" customFormat="1" ht="171.75" customHeight="1">
      <c r="A106" s="111"/>
      <c r="B106" s="654" t="s">
        <v>91</v>
      </c>
      <c r="C106" s="654"/>
      <c r="D106" s="654"/>
      <c r="E106" s="654"/>
      <c r="F106" s="142"/>
      <c r="G106" s="38"/>
      <c r="H106" s="11"/>
      <c r="I106" s="1"/>
      <c r="J106" s="1"/>
      <c r="K106" s="1"/>
    </row>
    <row r="107" spans="1:11" s="6" customFormat="1">
      <c r="A107" s="114"/>
      <c r="B107" s="119"/>
      <c r="C107" s="152"/>
      <c r="D107" s="163"/>
      <c r="E107" s="152"/>
      <c r="F107" s="164"/>
      <c r="G107" s="38"/>
      <c r="H107" s="11"/>
      <c r="I107" s="1"/>
      <c r="J107" s="1"/>
      <c r="K107" s="1"/>
    </row>
    <row r="108" spans="1:11" s="6" customFormat="1" ht="13.5">
      <c r="A108" s="112" t="s">
        <v>4</v>
      </c>
      <c r="B108" s="113" t="s">
        <v>5</v>
      </c>
      <c r="C108" s="452" t="s">
        <v>6</v>
      </c>
      <c r="D108" s="158" t="s">
        <v>7</v>
      </c>
      <c r="E108" s="147" t="s">
        <v>8</v>
      </c>
      <c r="F108" s="158" t="s">
        <v>9</v>
      </c>
      <c r="G108" s="38"/>
      <c r="H108" s="11"/>
      <c r="I108" s="1"/>
      <c r="J108" s="1"/>
      <c r="K108" s="1"/>
    </row>
    <row r="109" spans="1:11" s="6" customFormat="1" ht="51">
      <c r="A109" s="108" t="s">
        <v>13</v>
      </c>
      <c r="B109" s="470" t="s">
        <v>287</v>
      </c>
      <c r="C109" s="458" t="s">
        <v>15</v>
      </c>
      <c r="D109" s="167">
        <f>1084+15</f>
        <v>1099</v>
      </c>
      <c r="E109" s="485"/>
      <c r="F109" s="159">
        <f>D109*E109</f>
        <v>0</v>
      </c>
      <c r="G109" s="38"/>
      <c r="H109" s="11"/>
      <c r="I109" s="1"/>
      <c r="J109" s="1"/>
      <c r="K109" s="1"/>
    </row>
    <row r="110" spans="1:11" s="6" customFormat="1" ht="68.25" customHeight="1">
      <c r="A110" s="108" t="s">
        <v>16</v>
      </c>
      <c r="B110" s="470" t="s">
        <v>390</v>
      </c>
      <c r="C110" s="458" t="s">
        <v>15</v>
      </c>
      <c r="D110" s="167">
        <f>5174+15</f>
        <v>5189</v>
      </c>
      <c r="E110" s="485"/>
      <c r="F110" s="159">
        <f>D110*E110</f>
        <v>0</v>
      </c>
      <c r="G110" s="38"/>
      <c r="H110" s="11"/>
      <c r="I110" s="1"/>
      <c r="J110" s="1"/>
      <c r="K110" s="1"/>
    </row>
    <row r="111" spans="1:11" s="6" customFormat="1" ht="51">
      <c r="A111" s="108" t="s">
        <v>22</v>
      </c>
      <c r="B111" s="470" t="s">
        <v>286</v>
      </c>
      <c r="C111" s="458" t="s">
        <v>15</v>
      </c>
      <c r="D111" s="167">
        <f>((85*4)*1.6)+(10*4*1.6)+3</f>
        <v>611</v>
      </c>
      <c r="E111" s="485"/>
      <c r="F111" s="159">
        <f>D111*E111</f>
        <v>0</v>
      </c>
      <c r="G111" s="38"/>
      <c r="H111" s="11"/>
      <c r="I111" s="1"/>
      <c r="J111" s="1"/>
      <c r="K111" s="1"/>
    </row>
    <row r="112" spans="1:11" s="6" customFormat="1">
      <c r="A112" s="45"/>
      <c r="B112" s="55"/>
      <c r="C112" s="457"/>
      <c r="D112" s="160"/>
      <c r="E112" s="149"/>
      <c r="F112" s="161"/>
      <c r="G112" s="38"/>
      <c r="H112" s="11"/>
      <c r="I112" s="1"/>
      <c r="J112" s="1"/>
      <c r="K112" s="1"/>
    </row>
    <row r="113" spans="1:11" s="6" customFormat="1" ht="13.5" thickBot="1">
      <c r="A113" s="47"/>
      <c r="B113" s="52" t="s">
        <v>2</v>
      </c>
      <c r="C113" s="143"/>
      <c r="D113" s="168"/>
      <c r="E113" s="150"/>
      <c r="F113" s="168">
        <f>SUM(F109:F111)</f>
        <v>0</v>
      </c>
      <c r="G113" s="38"/>
      <c r="H113" s="11"/>
      <c r="I113" s="1"/>
      <c r="J113" s="1"/>
      <c r="K113" s="1"/>
    </row>
    <row r="114" spans="1:11" ht="13.5" thickTop="1"/>
    <row r="115" spans="1:11">
      <c r="A115" s="21" t="str">
        <f>'A.REK GO OBJEKT'!A28</f>
        <v>B.vii</v>
      </c>
      <c r="B115" s="22" t="s">
        <v>14</v>
      </c>
    </row>
    <row r="116" spans="1:11">
      <c r="B116" s="22"/>
    </row>
    <row r="117" spans="1:11" ht="13.5" hidden="1" thickTop="1">
      <c r="A117" s="23"/>
      <c r="B117" s="53"/>
      <c r="C117" s="154"/>
      <c r="D117" s="165"/>
      <c r="E117" s="154"/>
      <c r="F117" s="166"/>
    </row>
    <row r="118" spans="1:11" ht="13.5">
      <c r="A118" s="112" t="s">
        <v>4</v>
      </c>
      <c r="B118" s="113" t="s">
        <v>5</v>
      </c>
      <c r="C118" s="452" t="s">
        <v>6</v>
      </c>
      <c r="D118" s="158" t="s">
        <v>7</v>
      </c>
      <c r="E118" s="147" t="s">
        <v>8</v>
      </c>
      <c r="F118" s="158" t="s">
        <v>9</v>
      </c>
    </row>
    <row r="119" spans="1:11" s="4" customFormat="1" ht="114.75">
      <c r="A119" s="108" t="s">
        <v>13</v>
      </c>
      <c r="B119" s="139" t="s">
        <v>430</v>
      </c>
      <c r="C119" s="458"/>
      <c r="D119" s="167"/>
      <c r="E119" s="493"/>
      <c r="F119" s="159"/>
      <c r="G119" s="38"/>
      <c r="H119" s="11"/>
    </row>
    <row r="120" spans="1:11" s="4" customFormat="1" ht="242.25">
      <c r="A120" s="108" t="s">
        <v>352</v>
      </c>
      <c r="B120" s="139" t="s">
        <v>431</v>
      </c>
      <c r="C120" s="458" t="s">
        <v>15</v>
      </c>
      <c r="D120" s="167">
        <f>(2.9+1.7)*1.2</f>
        <v>5.52</v>
      </c>
      <c r="E120" s="485"/>
      <c r="F120" s="159">
        <f t="shared" ref="F120:F121" si="4">D120*E120</f>
        <v>0</v>
      </c>
      <c r="G120" s="38"/>
      <c r="H120" s="11"/>
    </row>
    <row r="121" spans="1:11" s="4" customFormat="1" ht="25.5">
      <c r="A121" s="108" t="s">
        <v>353</v>
      </c>
      <c r="B121" s="139" t="s">
        <v>350</v>
      </c>
      <c r="C121" s="458" t="s">
        <v>21</v>
      </c>
      <c r="D121" s="167">
        <v>1</v>
      </c>
      <c r="E121" s="485"/>
      <c r="F121" s="159">
        <f t="shared" si="4"/>
        <v>0</v>
      </c>
      <c r="G121" s="38"/>
      <c r="H121" s="11"/>
    </row>
    <row r="122" spans="1:11" s="4" customFormat="1" ht="153">
      <c r="A122" s="108" t="s">
        <v>354</v>
      </c>
      <c r="B122" s="139" t="s">
        <v>391</v>
      </c>
      <c r="C122" s="458" t="s">
        <v>338</v>
      </c>
      <c r="D122" s="167">
        <v>221</v>
      </c>
      <c r="E122" s="485"/>
      <c r="F122" s="159">
        <f>D122*E122</f>
        <v>0</v>
      </c>
      <c r="G122" s="38"/>
      <c r="H122" s="11"/>
    </row>
    <row r="123" spans="1:11" s="4" customFormat="1" ht="51">
      <c r="A123" s="108" t="s">
        <v>355</v>
      </c>
      <c r="B123" s="139" t="s">
        <v>339</v>
      </c>
      <c r="C123" s="458"/>
      <c r="D123" s="167"/>
      <c r="E123" s="493"/>
      <c r="F123" s="159"/>
      <c r="G123" s="38"/>
      <c r="H123" s="11"/>
    </row>
    <row r="124" spans="1:11" s="4" customFormat="1">
      <c r="A124" s="108" t="s">
        <v>356</v>
      </c>
      <c r="B124" s="139" t="s">
        <v>336</v>
      </c>
      <c r="C124" s="458" t="s">
        <v>21</v>
      </c>
      <c r="D124" s="167">
        <v>1</v>
      </c>
      <c r="E124" s="485"/>
      <c r="F124" s="159">
        <f>D124*E124</f>
        <v>0</v>
      </c>
      <c r="G124" s="38"/>
      <c r="H124" s="11"/>
    </row>
    <row r="125" spans="1:11" s="4" customFormat="1">
      <c r="A125" s="108" t="s">
        <v>357</v>
      </c>
      <c r="B125" s="139" t="s">
        <v>337</v>
      </c>
      <c r="C125" s="458" t="s">
        <v>21</v>
      </c>
      <c r="D125" s="167">
        <v>1</v>
      </c>
      <c r="E125" s="485"/>
      <c r="F125" s="159">
        <f>D125*E125</f>
        <v>0</v>
      </c>
      <c r="G125" s="38"/>
      <c r="H125" s="11"/>
    </row>
    <row r="126" spans="1:11" s="4" customFormat="1" ht="45" customHeight="1">
      <c r="A126" s="108" t="s">
        <v>366</v>
      </c>
      <c r="B126" s="139" t="s">
        <v>345</v>
      </c>
      <c r="C126" s="458" t="s">
        <v>15</v>
      </c>
      <c r="D126" s="167">
        <v>6</v>
      </c>
      <c r="E126" s="485"/>
      <c r="F126" s="159">
        <f t="shared" ref="F126" si="5">D126*E126</f>
        <v>0</v>
      </c>
      <c r="G126" s="38"/>
      <c r="H126" s="11"/>
    </row>
    <row r="127" spans="1:11" s="4" customFormat="1" ht="174.75" customHeight="1">
      <c r="A127" s="108"/>
      <c r="B127" s="139" t="s">
        <v>340</v>
      </c>
      <c r="C127" s="458"/>
      <c r="D127" s="167"/>
      <c r="E127" s="641"/>
      <c r="F127" s="159"/>
      <c r="G127" s="38"/>
      <c r="H127" s="11"/>
    </row>
    <row r="128" spans="1:11" s="4" customFormat="1" ht="121.5" customHeight="1">
      <c r="A128" s="108" t="s">
        <v>360</v>
      </c>
      <c r="B128" s="139" t="s">
        <v>341</v>
      </c>
      <c r="C128" s="458" t="s">
        <v>21</v>
      </c>
      <c r="D128" s="167">
        <v>1</v>
      </c>
      <c r="E128" s="485"/>
      <c r="F128" s="159">
        <f t="shared" ref="F128:F129" si="6">D128*E128</f>
        <v>0</v>
      </c>
      <c r="G128" s="38"/>
      <c r="H128" s="11"/>
    </row>
    <row r="129" spans="1:8" s="4" customFormat="1" ht="42.75" customHeight="1">
      <c r="A129" s="108" t="s">
        <v>361</v>
      </c>
      <c r="B129" s="139" t="s">
        <v>358</v>
      </c>
      <c r="C129" s="458" t="s">
        <v>15</v>
      </c>
      <c r="D129" s="167">
        <v>12</v>
      </c>
      <c r="E129" s="485"/>
      <c r="F129" s="159">
        <f t="shared" si="6"/>
        <v>0</v>
      </c>
      <c r="G129" s="38"/>
      <c r="H129" s="11"/>
    </row>
    <row r="130" spans="1:8" s="4" customFormat="1" ht="83.25" customHeight="1">
      <c r="A130" s="108" t="s">
        <v>362</v>
      </c>
      <c r="B130" s="139" t="s">
        <v>392</v>
      </c>
      <c r="C130" s="458" t="s">
        <v>15</v>
      </c>
      <c r="D130" s="167">
        <v>12</v>
      </c>
      <c r="E130" s="485"/>
      <c r="F130" s="159">
        <f t="shared" ref="F130:F133" si="7">D130*E130</f>
        <v>0</v>
      </c>
      <c r="G130" s="38"/>
      <c r="H130" s="11"/>
    </row>
    <row r="131" spans="1:8" s="4" customFormat="1" ht="204">
      <c r="A131" s="108" t="s">
        <v>363</v>
      </c>
      <c r="B131" s="139" t="s">
        <v>432</v>
      </c>
      <c r="C131" s="458"/>
      <c r="D131" s="167"/>
      <c r="E131" s="641"/>
      <c r="F131" s="159"/>
      <c r="G131" s="38"/>
      <c r="H131" s="11"/>
    </row>
    <row r="132" spans="1:8" s="4" customFormat="1">
      <c r="A132" s="108" t="s">
        <v>359</v>
      </c>
      <c r="B132" s="139" t="s">
        <v>342</v>
      </c>
      <c r="C132" s="458" t="s">
        <v>21</v>
      </c>
      <c r="D132" s="167">
        <v>1</v>
      </c>
      <c r="E132" s="485"/>
      <c r="F132" s="159">
        <f t="shared" si="7"/>
        <v>0</v>
      </c>
      <c r="G132" s="38"/>
      <c r="H132" s="11"/>
    </row>
    <row r="133" spans="1:8" s="4" customFormat="1">
      <c r="A133" s="108" t="s">
        <v>364</v>
      </c>
      <c r="B133" s="139" t="s">
        <v>343</v>
      </c>
      <c r="C133" s="458" t="s">
        <v>21</v>
      </c>
      <c r="D133" s="167">
        <v>1</v>
      </c>
      <c r="E133" s="485"/>
      <c r="F133" s="159">
        <f t="shared" si="7"/>
        <v>0</v>
      </c>
      <c r="G133" s="38"/>
      <c r="H133" s="11"/>
    </row>
    <row r="134" spans="1:8" s="4" customFormat="1" ht="42" customHeight="1">
      <c r="A134" s="108" t="s">
        <v>365</v>
      </c>
      <c r="B134" s="139" t="s">
        <v>344</v>
      </c>
      <c r="C134" s="458" t="s">
        <v>21</v>
      </c>
      <c r="D134" s="167">
        <v>1</v>
      </c>
      <c r="E134" s="485"/>
      <c r="F134" s="159">
        <f>D134*E134</f>
        <v>0</v>
      </c>
      <c r="G134" s="38"/>
      <c r="H134" s="11"/>
    </row>
    <row r="135" spans="1:8">
      <c r="A135" s="12"/>
      <c r="B135" s="56"/>
      <c r="C135" s="146"/>
      <c r="D135" s="161"/>
      <c r="E135" s="146"/>
      <c r="F135" s="161"/>
    </row>
    <row r="136" spans="1:8" ht="13.5" thickBot="1">
      <c r="A136" s="47"/>
      <c r="B136" s="52" t="s">
        <v>2</v>
      </c>
      <c r="C136" s="143"/>
      <c r="D136" s="168"/>
      <c r="E136" s="150"/>
      <c r="F136" s="168">
        <f>SUM(F119:F134)</f>
        <v>0</v>
      </c>
    </row>
    <row r="137" spans="1:8" ht="13.5" thickTop="1"/>
  </sheetData>
  <sheetProtection algorithmName="SHA-512" hashValue="wxwz6m8PWuEADS50XobWAwk5x7SB7o0Z0y2rdIFJl2+sGON6e0lyKQ4STYl6ET1mP8BVN0yUp6g3HRuqwIAF8g==" saltValue="NYWWSU9N3sraC/RSmZf9iQ==" spinCount="100000" sheet="1" objects="1" scenarios="1"/>
  <mergeCells count="1">
    <mergeCell ref="B106:E106"/>
  </mergeCells>
  <pageMargins left="0.62992125984251968" right="0.23622047244094491" top="0.62992125984251968" bottom="0.62992125984251968" header="0.31496062992125984" footer="0.31496062992125984"/>
  <pageSetup paperSize="9" scale="99" fitToHeight="0" orientation="portrait" r:id="rId1"/>
  <headerFooter>
    <oddHeader>&amp;C&amp;"Arial Narrow,Navadno"&amp;10UREDITEV PROSTOROV NA KIDRIČEVI 24B V CELJU</oddHeader>
    <oddFooter>&amp;C&amp;"Arial Narrow,Navadno"&amp;10Stran &amp;P od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theme="7" tint="0.59999389629810485"/>
  </sheetPr>
  <dimension ref="A1:K14"/>
  <sheetViews>
    <sheetView zoomScale="110" zoomScaleNormal="110" workbookViewId="0">
      <selection activeCell="B14" sqref="B14"/>
    </sheetView>
  </sheetViews>
  <sheetFormatPr defaultRowHeight="15.75"/>
  <cols>
    <col min="1" max="1" width="4.85546875" style="359" customWidth="1"/>
    <col min="2" max="2" width="75" style="372" customWidth="1"/>
    <col min="3" max="4" width="7" style="359" customWidth="1"/>
    <col min="5" max="6" width="17.85546875" style="359" customWidth="1"/>
    <col min="7" max="7" width="15.28515625" style="373" customWidth="1"/>
    <col min="8" max="256" width="9.140625" style="359"/>
    <col min="257" max="257" width="4.85546875" style="359" customWidth="1"/>
    <col min="258" max="258" width="75" style="359" customWidth="1"/>
    <col min="259" max="260" width="7" style="359" customWidth="1"/>
    <col min="261" max="262" width="17.85546875" style="359" customWidth="1"/>
    <col min="263" max="263" width="15.28515625" style="359" customWidth="1"/>
    <col min="264" max="512" width="9.140625" style="359"/>
    <col min="513" max="513" width="4.85546875" style="359" customWidth="1"/>
    <col min="514" max="514" width="75" style="359" customWidth="1"/>
    <col min="515" max="516" width="7" style="359" customWidth="1"/>
    <col min="517" max="518" width="17.85546875" style="359" customWidth="1"/>
    <col min="519" max="519" width="15.28515625" style="359" customWidth="1"/>
    <col min="520" max="768" width="9.140625" style="359"/>
    <col min="769" max="769" width="4.85546875" style="359" customWidth="1"/>
    <col min="770" max="770" width="75" style="359" customWidth="1"/>
    <col min="771" max="772" width="7" style="359" customWidth="1"/>
    <col min="773" max="774" width="17.85546875" style="359" customWidth="1"/>
    <col min="775" max="775" width="15.28515625" style="359" customWidth="1"/>
    <col min="776" max="1024" width="9.140625" style="359"/>
    <col min="1025" max="1025" width="4.85546875" style="359" customWidth="1"/>
    <col min="1026" max="1026" width="75" style="359" customWidth="1"/>
    <col min="1027" max="1028" width="7" style="359" customWidth="1"/>
    <col min="1029" max="1030" width="17.85546875" style="359" customWidth="1"/>
    <col min="1031" max="1031" width="15.28515625" style="359" customWidth="1"/>
    <col min="1032" max="1280" width="9.140625" style="359"/>
    <col min="1281" max="1281" width="4.85546875" style="359" customWidth="1"/>
    <col min="1282" max="1282" width="75" style="359" customWidth="1"/>
    <col min="1283" max="1284" width="7" style="359" customWidth="1"/>
    <col min="1285" max="1286" width="17.85546875" style="359" customWidth="1"/>
    <col min="1287" max="1287" width="15.28515625" style="359" customWidth="1"/>
    <col min="1288" max="1536" width="9.140625" style="359"/>
    <col min="1537" max="1537" width="4.85546875" style="359" customWidth="1"/>
    <col min="1538" max="1538" width="75" style="359" customWidth="1"/>
    <col min="1539" max="1540" width="7" style="359" customWidth="1"/>
    <col min="1541" max="1542" width="17.85546875" style="359" customWidth="1"/>
    <col min="1543" max="1543" width="15.28515625" style="359" customWidth="1"/>
    <col min="1544" max="1792" width="9.140625" style="359"/>
    <col min="1793" max="1793" width="4.85546875" style="359" customWidth="1"/>
    <col min="1794" max="1794" width="75" style="359" customWidth="1"/>
    <col min="1795" max="1796" width="7" style="359" customWidth="1"/>
    <col min="1797" max="1798" width="17.85546875" style="359" customWidth="1"/>
    <col min="1799" max="1799" width="15.28515625" style="359" customWidth="1"/>
    <col min="1800" max="2048" width="9.140625" style="359"/>
    <col min="2049" max="2049" width="4.85546875" style="359" customWidth="1"/>
    <col min="2050" max="2050" width="75" style="359" customWidth="1"/>
    <col min="2051" max="2052" width="7" style="359" customWidth="1"/>
    <col min="2053" max="2054" width="17.85546875" style="359" customWidth="1"/>
    <col min="2055" max="2055" width="15.28515625" style="359" customWidth="1"/>
    <col min="2056" max="2304" width="9.140625" style="359"/>
    <col min="2305" max="2305" width="4.85546875" style="359" customWidth="1"/>
    <col min="2306" max="2306" width="75" style="359" customWidth="1"/>
    <col min="2307" max="2308" width="7" style="359" customWidth="1"/>
    <col min="2309" max="2310" width="17.85546875" style="359" customWidth="1"/>
    <col min="2311" max="2311" width="15.28515625" style="359" customWidth="1"/>
    <col min="2312" max="2560" width="9.140625" style="359"/>
    <col min="2561" max="2561" width="4.85546875" style="359" customWidth="1"/>
    <col min="2562" max="2562" width="75" style="359" customWidth="1"/>
    <col min="2563" max="2564" width="7" style="359" customWidth="1"/>
    <col min="2565" max="2566" width="17.85546875" style="359" customWidth="1"/>
    <col min="2567" max="2567" width="15.28515625" style="359" customWidth="1"/>
    <col min="2568" max="2816" width="9.140625" style="359"/>
    <col min="2817" max="2817" width="4.85546875" style="359" customWidth="1"/>
    <col min="2818" max="2818" width="75" style="359" customWidth="1"/>
    <col min="2819" max="2820" width="7" style="359" customWidth="1"/>
    <col min="2821" max="2822" width="17.85546875" style="359" customWidth="1"/>
    <col min="2823" max="2823" width="15.28515625" style="359" customWidth="1"/>
    <col min="2824" max="3072" width="9.140625" style="359"/>
    <col min="3073" max="3073" width="4.85546875" style="359" customWidth="1"/>
    <col min="3074" max="3074" width="75" style="359" customWidth="1"/>
    <col min="3075" max="3076" width="7" style="359" customWidth="1"/>
    <col min="3077" max="3078" width="17.85546875" style="359" customWidth="1"/>
    <col min="3079" max="3079" width="15.28515625" style="359" customWidth="1"/>
    <col min="3080" max="3328" width="9.140625" style="359"/>
    <col min="3329" max="3329" width="4.85546875" style="359" customWidth="1"/>
    <col min="3330" max="3330" width="75" style="359" customWidth="1"/>
    <col min="3331" max="3332" width="7" style="359" customWidth="1"/>
    <col min="3333" max="3334" width="17.85546875" style="359" customWidth="1"/>
    <col min="3335" max="3335" width="15.28515625" style="359" customWidth="1"/>
    <col min="3336" max="3584" width="9.140625" style="359"/>
    <col min="3585" max="3585" width="4.85546875" style="359" customWidth="1"/>
    <col min="3586" max="3586" width="75" style="359" customWidth="1"/>
    <col min="3587" max="3588" width="7" style="359" customWidth="1"/>
    <col min="3589" max="3590" width="17.85546875" style="359" customWidth="1"/>
    <col min="3591" max="3591" width="15.28515625" style="359" customWidth="1"/>
    <col min="3592" max="3840" width="9.140625" style="359"/>
    <col min="3841" max="3841" width="4.85546875" style="359" customWidth="1"/>
    <col min="3842" max="3842" width="75" style="359" customWidth="1"/>
    <col min="3843" max="3844" width="7" style="359" customWidth="1"/>
    <col min="3845" max="3846" width="17.85546875" style="359" customWidth="1"/>
    <col min="3847" max="3847" width="15.28515625" style="359" customWidth="1"/>
    <col min="3848" max="4096" width="9.140625" style="359"/>
    <col min="4097" max="4097" width="4.85546875" style="359" customWidth="1"/>
    <col min="4098" max="4098" width="75" style="359" customWidth="1"/>
    <col min="4099" max="4100" width="7" style="359" customWidth="1"/>
    <col min="4101" max="4102" width="17.85546875" style="359" customWidth="1"/>
    <col min="4103" max="4103" width="15.28515625" style="359" customWidth="1"/>
    <col min="4104" max="4352" width="9.140625" style="359"/>
    <col min="4353" max="4353" width="4.85546875" style="359" customWidth="1"/>
    <col min="4354" max="4354" width="75" style="359" customWidth="1"/>
    <col min="4355" max="4356" width="7" style="359" customWidth="1"/>
    <col min="4357" max="4358" width="17.85546875" style="359" customWidth="1"/>
    <col min="4359" max="4359" width="15.28515625" style="359" customWidth="1"/>
    <col min="4360" max="4608" width="9.140625" style="359"/>
    <col min="4609" max="4609" width="4.85546875" style="359" customWidth="1"/>
    <col min="4610" max="4610" width="75" style="359" customWidth="1"/>
    <col min="4611" max="4612" width="7" style="359" customWidth="1"/>
    <col min="4613" max="4614" width="17.85546875" style="359" customWidth="1"/>
    <col min="4615" max="4615" width="15.28515625" style="359" customWidth="1"/>
    <col min="4616" max="4864" width="9.140625" style="359"/>
    <col min="4865" max="4865" width="4.85546875" style="359" customWidth="1"/>
    <col min="4866" max="4866" width="75" style="359" customWidth="1"/>
    <col min="4867" max="4868" width="7" style="359" customWidth="1"/>
    <col min="4869" max="4870" width="17.85546875" style="359" customWidth="1"/>
    <col min="4871" max="4871" width="15.28515625" style="359" customWidth="1"/>
    <col min="4872" max="5120" width="9.140625" style="359"/>
    <col min="5121" max="5121" width="4.85546875" style="359" customWidth="1"/>
    <col min="5122" max="5122" width="75" style="359" customWidth="1"/>
    <col min="5123" max="5124" width="7" style="359" customWidth="1"/>
    <col min="5125" max="5126" width="17.85546875" style="359" customWidth="1"/>
    <col min="5127" max="5127" width="15.28515625" style="359" customWidth="1"/>
    <col min="5128" max="5376" width="9.140625" style="359"/>
    <col min="5377" max="5377" width="4.85546875" style="359" customWidth="1"/>
    <col min="5378" max="5378" width="75" style="359" customWidth="1"/>
    <col min="5379" max="5380" width="7" style="359" customWidth="1"/>
    <col min="5381" max="5382" width="17.85546875" style="359" customWidth="1"/>
    <col min="5383" max="5383" width="15.28515625" style="359" customWidth="1"/>
    <col min="5384" max="5632" width="9.140625" style="359"/>
    <col min="5633" max="5633" width="4.85546875" style="359" customWidth="1"/>
    <col min="5634" max="5634" width="75" style="359" customWidth="1"/>
    <col min="5635" max="5636" width="7" style="359" customWidth="1"/>
    <col min="5637" max="5638" width="17.85546875" style="359" customWidth="1"/>
    <col min="5639" max="5639" width="15.28515625" style="359" customWidth="1"/>
    <col min="5640" max="5888" width="9.140625" style="359"/>
    <col min="5889" max="5889" width="4.85546875" style="359" customWidth="1"/>
    <col min="5890" max="5890" width="75" style="359" customWidth="1"/>
    <col min="5891" max="5892" width="7" style="359" customWidth="1"/>
    <col min="5893" max="5894" width="17.85546875" style="359" customWidth="1"/>
    <col min="5895" max="5895" width="15.28515625" style="359" customWidth="1"/>
    <col min="5896" max="6144" width="9.140625" style="359"/>
    <col min="6145" max="6145" width="4.85546875" style="359" customWidth="1"/>
    <col min="6146" max="6146" width="75" style="359" customWidth="1"/>
    <col min="6147" max="6148" width="7" style="359" customWidth="1"/>
    <col min="6149" max="6150" width="17.85546875" style="359" customWidth="1"/>
    <col min="6151" max="6151" width="15.28515625" style="359" customWidth="1"/>
    <col min="6152" max="6400" width="9.140625" style="359"/>
    <col min="6401" max="6401" width="4.85546875" style="359" customWidth="1"/>
    <col min="6402" max="6402" width="75" style="359" customWidth="1"/>
    <col min="6403" max="6404" width="7" style="359" customWidth="1"/>
    <col min="6405" max="6406" width="17.85546875" style="359" customWidth="1"/>
    <col min="6407" max="6407" width="15.28515625" style="359" customWidth="1"/>
    <col min="6408" max="6656" width="9.140625" style="359"/>
    <col min="6657" max="6657" width="4.85546875" style="359" customWidth="1"/>
    <col min="6658" max="6658" width="75" style="359" customWidth="1"/>
    <col min="6659" max="6660" width="7" style="359" customWidth="1"/>
    <col min="6661" max="6662" width="17.85546875" style="359" customWidth="1"/>
    <col min="6663" max="6663" width="15.28515625" style="359" customWidth="1"/>
    <col min="6664" max="6912" width="9.140625" style="359"/>
    <col min="6913" max="6913" width="4.85546875" style="359" customWidth="1"/>
    <col min="6914" max="6914" width="75" style="359" customWidth="1"/>
    <col min="6915" max="6916" width="7" style="359" customWidth="1"/>
    <col min="6917" max="6918" width="17.85546875" style="359" customWidth="1"/>
    <col min="6919" max="6919" width="15.28515625" style="359" customWidth="1"/>
    <col min="6920" max="7168" width="9.140625" style="359"/>
    <col min="7169" max="7169" width="4.85546875" style="359" customWidth="1"/>
    <col min="7170" max="7170" width="75" style="359" customWidth="1"/>
    <col min="7171" max="7172" width="7" style="359" customWidth="1"/>
    <col min="7173" max="7174" width="17.85546875" style="359" customWidth="1"/>
    <col min="7175" max="7175" width="15.28515625" style="359" customWidth="1"/>
    <col min="7176" max="7424" width="9.140625" style="359"/>
    <col min="7425" max="7425" width="4.85546875" style="359" customWidth="1"/>
    <col min="7426" max="7426" width="75" style="359" customWidth="1"/>
    <col min="7427" max="7428" width="7" style="359" customWidth="1"/>
    <col min="7429" max="7430" width="17.85546875" style="359" customWidth="1"/>
    <col min="7431" max="7431" width="15.28515625" style="359" customWidth="1"/>
    <col min="7432" max="7680" width="9.140625" style="359"/>
    <col min="7681" max="7681" width="4.85546875" style="359" customWidth="1"/>
    <col min="7682" max="7682" width="75" style="359" customWidth="1"/>
    <col min="7683" max="7684" width="7" style="359" customWidth="1"/>
    <col min="7685" max="7686" width="17.85546875" style="359" customWidth="1"/>
    <col min="7687" max="7687" width="15.28515625" style="359" customWidth="1"/>
    <col min="7688" max="7936" width="9.140625" style="359"/>
    <col min="7937" max="7937" width="4.85546875" style="359" customWidth="1"/>
    <col min="7938" max="7938" width="75" style="359" customWidth="1"/>
    <col min="7939" max="7940" width="7" style="359" customWidth="1"/>
    <col min="7941" max="7942" width="17.85546875" style="359" customWidth="1"/>
    <col min="7943" max="7943" width="15.28515625" style="359" customWidth="1"/>
    <col min="7944" max="8192" width="9.140625" style="359"/>
    <col min="8193" max="8193" width="4.85546875" style="359" customWidth="1"/>
    <col min="8194" max="8194" width="75" style="359" customWidth="1"/>
    <col min="8195" max="8196" width="7" style="359" customWidth="1"/>
    <col min="8197" max="8198" width="17.85546875" style="359" customWidth="1"/>
    <col min="8199" max="8199" width="15.28515625" style="359" customWidth="1"/>
    <col min="8200" max="8448" width="9.140625" style="359"/>
    <col min="8449" max="8449" width="4.85546875" style="359" customWidth="1"/>
    <col min="8450" max="8450" width="75" style="359" customWidth="1"/>
    <col min="8451" max="8452" width="7" style="359" customWidth="1"/>
    <col min="8453" max="8454" width="17.85546875" style="359" customWidth="1"/>
    <col min="8455" max="8455" width="15.28515625" style="359" customWidth="1"/>
    <col min="8456" max="8704" width="9.140625" style="359"/>
    <col min="8705" max="8705" width="4.85546875" style="359" customWidth="1"/>
    <col min="8706" max="8706" width="75" style="359" customWidth="1"/>
    <col min="8707" max="8708" width="7" style="359" customWidth="1"/>
    <col min="8709" max="8710" width="17.85546875" style="359" customWidth="1"/>
    <col min="8711" max="8711" width="15.28515625" style="359" customWidth="1"/>
    <col min="8712" max="8960" width="9.140625" style="359"/>
    <col min="8961" max="8961" width="4.85546875" style="359" customWidth="1"/>
    <col min="8962" max="8962" width="75" style="359" customWidth="1"/>
    <col min="8963" max="8964" width="7" style="359" customWidth="1"/>
    <col min="8965" max="8966" width="17.85546875" style="359" customWidth="1"/>
    <col min="8967" max="8967" width="15.28515625" style="359" customWidth="1"/>
    <col min="8968" max="9216" width="9.140625" style="359"/>
    <col min="9217" max="9217" width="4.85546875" style="359" customWidth="1"/>
    <col min="9218" max="9218" width="75" style="359" customWidth="1"/>
    <col min="9219" max="9220" width="7" style="359" customWidth="1"/>
    <col min="9221" max="9222" width="17.85546875" style="359" customWidth="1"/>
    <col min="9223" max="9223" width="15.28515625" style="359" customWidth="1"/>
    <col min="9224" max="9472" width="9.140625" style="359"/>
    <col min="9473" max="9473" width="4.85546875" style="359" customWidth="1"/>
    <col min="9474" max="9474" width="75" style="359" customWidth="1"/>
    <col min="9475" max="9476" width="7" style="359" customWidth="1"/>
    <col min="9477" max="9478" width="17.85546875" style="359" customWidth="1"/>
    <col min="9479" max="9479" width="15.28515625" style="359" customWidth="1"/>
    <col min="9480" max="9728" width="9.140625" style="359"/>
    <col min="9729" max="9729" width="4.85546875" style="359" customWidth="1"/>
    <col min="9730" max="9730" width="75" style="359" customWidth="1"/>
    <col min="9731" max="9732" width="7" style="359" customWidth="1"/>
    <col min="9733" max="9734" width="17.85546875" style="359" customWidth="1"/>
    <col min="9735" max="9735" width="15.28515625" style="359" customWidth="1"/>
    <col min="9736" max="9984" width="9.140625" style="359"/>
    <col min="9985" max="9985" width="4.85546875" style="359" customWidth="1"/>
    <col min="9986" max="9986" width="75" style="359" customWidth="1"/>
    <col min="9987" max="9988" width="7" style="359" customWidth="1"/>
    <col min="9989" max="9990" width="17.85546875" style="359" customWidth="1"/>
    <col min="9991" max="9991" width="15.28515625" style="359" customWidth="1"/>
    <col min="9992" max="10240" width="9.140625" style="359"/>
    <col min="10241" max="10241" width="4.85546875" style="359" customWidth="1"/>
    <col min="10242" max="10242" width="75" style="359" customWidth="1"/>
    <col min="10243" max="10244" width="7" style="359" customWidth="1"/>
    <col min="10245" max="10246" width="17.85546875" style="359" customWidth="1"/>
    <col min="10247" max="10247" width="15.28515625" style="359" customWidth="1"/>
    <col min="10248" max="10496" width="9.140625" style="359"/>
    <col min="10497" max="10497" width="4.85546875" style="359" customWidth="1"/>
    <col min="10498" max="10498" width="75" style="359" customWidth="1"/>
    <col min="10499" max="10500" width="7" style="359" customWidth="1"/>
    <col min="10501" max="10502" width="17.85546875" style="359" customWidth="1"/>
    <col min="10503" max="10503" width="15.28515625" style="359" customWidth="1"/>
    <col min="10504" max="10752" width="9.140625" style="359"/>
    <col min="10753" max="10753" width="4.85546875" style="359" customWidth="1"/>
    <col min="10754" max="10754" width="75" style="359" customWidth="1"/>
    <col min="10755" max="10756" width="7" style="359" customWidth="1"/>
    <col min="10757" max="10758" width="17.85546875" style="359" customWidth="1"/>
    <col min="10759" max="10759" width="15.28515625" style="359" customWidth="1"/>
    <col min="10760" max="11008" width="9.140625" style="359"/>
    <col min="11009" max="11009" width="4.85546875" style="359" customWidth="1"/>
    <col min="11010" max="11010" width="75" style="359" customWidth="1"/>
    <col min="11011" max="11012" width="7" style="359" customWidth="1"/>
    <col min="11013" max="11014" width="17.85546875" style="359" customWidth="1"/>
    <col min="11015" max="11015" width="15.28515625" style="359" customWidth="1"/>
    <col min="11016" max="11264" width="9.140625" style="359"/>
    <col min="11265" max="11265" width="4.85546875" style="359" customWidth="1"/>
    <col min="11266" max="11266" width="75" style="359" customWidth="1"/>
    <col min="11267" max="11268" width="7" style="359" customWidth="1"/>
    <col min="11269" max="11270" width="17.85546875" style="359" customWidth="1"/>
    <col min="11271" max="11271" width="15.28515625" style="359" customWidth="1"/>
    <col min="11272" max="11520" width="9.140625" style="359"/>
    <col min="11521" max="11521" width="4.85546875" style="359" customWidth="1"/>
    <col min="11522" max="11522" width="75" style="359" customWidth="1"/>
    <col min="11523" max="11524" width="7" style="359" customWidth="1"/>
    <col min="11525" max="11526" width="17.85546875" style="359" customWidth="1"/>
    <col min="11527" max="11527" width="15.28515625" style="359" customWidth="1"/>
    <col min="11528" max="11776" width="9.140625" style="359"/>
    <col min="11777" max="11777" width="4.85546875" style="359" customWidth="1"/>
    <col min="11778" max="11778" width="75" style="359" customWidth="1"/>
    <col min="11779" max="11780" width="7" style="359" customWidth="1"/>
    <col min="11781" max="11782" width="17.85546875" style="359" customWidth="1"/>
    <col min="11783" max="11783" width="15.28515625" style="359" customWidth="1"/>
    <col min="11784" max="12032" width="9.140625" style="359"/>
    <col min="12033" max="12033" width="4.85546875" style="359" customWidth="1"/>
    <col min="12034" max="12034" width="75" style="359" customWidth="1"/>
    <col min="12035" max="12036" width="7" style="359" customWidth="1"/>
    <col min="12037" max="12038" width="17.85546875" style="359" customWidth="1"/>
    <col min="12039" max="12039" width="15.28515625" style="359" customWidth="1"/>
    <col min="12040" max="12288" width="9.140625" style="359"/>
    <col min="12289" max="12289" width="4.85546875" style="359" customWidth="1"/>
    <col min="12290" max="12290" width="75" style="359" customWidth="1"/>
    <col min="12291" max="12292" width="7" style="359" customWidth="1"/>
    <col min="12293" max="12294" width="17.85546875" style="359" customWidth="1"/>
    <col min="12295" max="12295" width="15.28515625" style="359" customWidth="1"/>
    <col min="12296" max="12544" width="9.140625" style="359"/>
    <col min="12545" max="12545" width="4.85546875" style="359" customWidth="1"/>
    <col min="12546" max="12546" width="75" style="359" customWidth="1"/>
    <col min="12547" max="12548" width="7" style="359" customWidth="1"/>
    <col min="12549" max="12550" width="17.85546875" style="359" customWidth="1"/>
    <col min="12551" max="12551" width="15.28515625" style="359" customWidth="1"/>
    <col min="12552" max="12800" width="9.140625" style="359"/>
    <col min="12801" max="12801" width="4.85546875" style="359" customWidth="1"/>
    <col min="12802" max="12802" width="75" style="359" customWidth="1"/>
    <col min="12803" max="12804" width="7" style="359" customWidth="1"/>
    <col min="12805" max="12806" width="17.85546875" style="359" customWidth="1"/>
    <col min="12807" max="12807" width="15.28515625" style="359" customWidth="1"/>
    <col min="12808" max="13056" width="9.140625" style="359"/>
    <col min="13057" max="13057" width="4.85546875" style="359" customWidth="1"/>
    <col min="13058" max="13058" width="75" style="359" customWidth="1"/>
    <col min="13059" max="13060" width="7" style="359" customWidth="1"/>
    <col min="13061" max="13062" width="17.85546875" style="359" customWidth="1"/>
    <col min="13063" max="13063" width="15.28515625" style="359" customWidth="1"/>
    <col min="13064" max="13312" width="9.140625" style="359"/>
    <col min="13313" max="13313" width="4.85546875" style="359" customWidth="1"/>
    <col min="13314" max="13314" width="75" style="359" customWidth="1"/>
    <col min="13315" max="13316" width="7" style="359" customWidth="1"/>
    <col min="13317" max="13318" width="17.85546875" style="359" customWidth="1"/>
    <col min="13319" max="13319" width="15.28515625" style="359" customWidth="1"/>
    <col min="13320" max="13568" width="9.140625" style="359"/>
    <col min="13569" max="13569" width="4.85546875" style="359" customWidth="1"/>
    <col min="13570" max="13570" width="75" style="359" customWidth="1"/>
    <col min="13571" max="13572" width="7" style="359" customWidth="1"/>
    <col min="13573" max="13574" width="17.85546875" style="359" customWidth="1"/>
    <col min="13575" max="13575" width="15.28515625" style="359" customWidth="1"/>
    <col min="13576" max="13824" width="9.140625" style="359"/>
    <col min="13825" max="13825" width="4.85546875" style="359" customWidth="1"/>
    <col min="13826" max="13826" width="75" style="359" customWidth="1"/>
    <col min="13827" max="13828" width="7" style="359" customWidth="1"/>
    <col min="13829" max="13830" width="17.85546875" style="359" customWidth="1"/>
    <col min="13831" max="13831" width="15.28515625" style="359" customWidth="1"/>
    <col min="13832" max="14080" width="9.140625" style="359"/>
    <col min="14081" max="14081" width="4.85546875" style="359" customWidth="1"/>
    <col min="14082" max="14082" width="75" style="359" customWidth="1"/>
    <col min="14083" max="14084" width="7" style="359" customWidth="1"/>
    <col min="14085" max="14086" width="17.85546875" style="359" customWidth="1"/>
    <col min="14087" max="14087" width="15.28515625" style="359" customWidth="1"/>
    <col min="14088" max="14336" width="9.140625" style="359"/>
    <col min="14337" max="14337" width="4.85546875" style="359" customWidth="1"/>
    <col min="14338" max="14338" width="75" style="359" customWidth="1"/>
    <col min="14339" max="14340" width="7" style="359" customWidth="1"/>
    <col min="14341" max="14342" width="17.85546875" style="359" customWidth="1"/>
    <col min="14343" max="14343" width="15.28515625" style="359" customWidth="1"/>
    <col min="14344" max="14592" width="9.140625" style="359"/>
    <col min="14593" max="14593" width="4.85546875" style="359" customWidth="1"/>
    <col min="14594" max="14594" width="75" style="359" customWidth="1"/>
    <col min="14595" max="14596" width="7" style="359" customWidth="1"/>
    <col min="14597" max="14598" width="17.85546875" style="359" customWidth="1"/>
    <col min="14599" max="14599" width="15.28515625" style="359" customWidth="1"/>
    <col min="14600" max="14848" width="9.140625" style="359"/>
    <col min="14849" max="14849" width="4.85546875" style="359" customWidth="1"/>
    <col min="14850" max="14850" width="75" style="359" customWidth="1"/>
    <col min="14851" max="14852" width="7" style="359" customWidth="1"/>
    <col min="14853" max="14854" width="17.85546875" style="359" customWidth="1"/>
    <col min="14855" max="14855" width="15.28515625" style="359" customWidth="1"/>
    <col min="14856" max="15104" width="9.140625" style="359"/>
    <col min="15105" max="15105" width="4.85546875" style="359" customWidth="1"/>
    <col min="15106" max="15106" width="75" style="359" customWidth="1"/>
    <col min="15107" max="15108" width="7" style="359" customWidth="1"/>
    <col min="15109" max="15110" width="17.85546875" style="359" customWidth="1"/>
    <col min="15111" max="15111" width="15.28515625" style="359" customWidth="1"/>
    <col min="15112" max="15360" width="9.140625" style="359"/>
    <col min="15361" max="15361" width="4.85546875" style="359" customWidth="1"/>
    <col min="15362" max="15362" width="75" style="359" customWidth="1"/>
    <col min="15363" max="15364" width="7" style="359" customWidth="1"/>
    <col min="15365" max="15366" width="17.85546875" style="359" customWidth="1"/>
    <col min="15367" max="15367" width="15.28515625" style="359" customWidth="1"/>
    <col min="15368" max="15616" width="9.140625" style="359"/>
    <col min="15617" max="15617" width="4.85546875" style="359" customWidth="1"/>
    <col min="15618" max="15618" width="75" style="359" customWidth="1"/>
    <col min="15619" max="15620" width="7" style="359" customWidth="1"/>
    <col min="15621" max="15622" width="17.85546875" style="359" customWidth="1"/>
    <col min="15623" max="15623" width="15.28515625" style="359" customWidth="1"/>
    <col min="15624" max="15872" width="9.140625" style="359"/>
    <col min="15873" max="15873" width="4.85546875" style="359" customWidth="1"/>
    <col min="15874" max="15874" width="75" style="359" customWidth="1"/>
    <col min="15875" max="15876" width="7" style="359" customWidth="1"/>
    <col min="15877" max="15878" width="17.85546875" style="359" customWidth="1"/>
    <col min="15879" max="15879" width="15.28515625" style="359" customWidth="1"/>
    <col min="15880" max="16128" width="9.140625" style="359"/>
    <col min="16129" max="16129" width="4.85546875" style="359" customWidth="1"/>
    <col min="16130" max="16130" width="75" style="359" customWidth="1"/>
    <col min="16131" max="16132" width="7" style="359" customWidth="1"/>
    <col min="16133" max="16134" width="17.85546875" style="359" customWidth="1"/>
    <col min="16135" max="16135" width="15.28515625" style="359" customWidth="1"/>
    <col min="16136" max="16384" width="9.140625" style="359"/>
  </cols>
  <sheetData>
    <row r="1" spans="1:11">
      <c r="B1" s="358"/>
      <c r="G1" s="359"/>
    </row>
    <row r="2" spans="1:11">
      <c r="B2" s="360" t="s">
        <v>11</v>
      </c>
      <c r="G2" s="359"/>
    </row>
    <row r="3" spans="1:11">
      <c r="B3" s="360" t="s">
        <v>194</v>
      </c>
      <c r="G3" s="359"/>
    </row>
    <row r="4" spans="1:11">
      <c r="B4" s="358"/>
      <c r="G4" s="359"/>
    </row>
    <row r="5" spans="1:11">
      <c r="A5" s="361"/>
      <c r="B5" s="362"/>
      <c r="C5" s="363"/>
      <c r="D5" s="363"/>
      <c r="E5" s="363"/>
      <c r="F5" s="363"/>
      <c r="G5" s="364"/>
      <c r="H5" s="361"/>
      <c r="I5" s="361"/>
      <c r="J5" s="361"/>
      <c r="K5" s="361"/>
    </row>
    <row r="6" spans="1:11" s="365" customFormat="1">
      <c r="B6" s="366" t="s">
        <v>195</v>
      </c>
    </row>
    <row r="7" spans="1:11" s="365" customFormat="1">
      <c r="B7" s="367" t="s">
        <v>196</v>
      </c>
    </row>
    <row r="8" spans="1:11" s="365" customFormat="1" ht="31.5">
      <c r="B8" s="367" t="s">
        <v>197</v>
      </c>
    </row>
    <row r="9" spans="1:11" s="365" customFormat="1" ht="31.5">
      <c r="B9" s="367" t="s">
        <v>198</v>
      </c>
    </row>
    <row r="10" spans="1:11" s="365" customFormat="1" ht="31.5">
      <c r="B10" s="367" t="s">
        <v>199</v>
      </c>
    </row>
    <row r="11" spans="1:11" s="365" customFormat="1" ht="31.5">
      <c r="B11" s="367" t="s">
        <v>200</v>
      </c>
    </row>
    <row r="12" spans="1:11" s="371" customFormat="1" ht="47.25">
      <c r="A12" s="368"/>
      <c r="B12" s="367" t="s">
        <v>201</v>
      </c>
      <c r="C12" s="369"/>
      <c r="D12" s="369"/>
      <c r="E12" s="369"/>
      <c r="F12" s="369"/>
      <c r="G12" s="370"/>
      <c r="H12" s="368"/>
      <c r="I12" s="368"/>
      <c r="J12" s="368"/>
      <c r="K12" s="368"/>
    </row>
    <row r="13" spans="1:11" s="371" customFormat="1" ht="47.25">
      <c r="A13" s="368"/>
      <c r="B13" s="367" t="s">
        <v>434</v>
      </c>
      <c r="C13" s="369"/>
      <c r="D13" s="369"/>
      <c r="E13" s="369"/>
      <c r="F13" s="369"/>
      <c r="G13" s="370"/>
      <c r="H13" s="368"/>
      <c r="I13" s="368"/>
      <c r="J13" s="368"/>
      <c r="K13" s="368"/>
    </row>
    <row r="14" spans="1:11" s="371" customFormat="1">
      <c r="A14" s="368"/>
      <c r="B14" s="367"/>
      <c r="C14" s="369"/>
      <c r="D14" s="369"/>
      <c r="E14" s="369"/>
      <c r="F14" s="369"/>
      <c r="G14" s="370"/>
      <c r="H14" s="368"/>
      <c r="I14" s="368"/>
      <c r="J14" s="368"/>
      <c r="K14" s="368"/>
    </row>
  </sheetData>
  <sheetProtection algorithmName="SHA-512" hashValue="MAE2csy2H8zgPjjyy/y5gfTorKQ94rNZPjg+mtjZAuC6HvJhUa0Z1jG8bupA9nQXlnpzTGTVvympxCBlX4ouQg==" saltValue="BRRI+5SR1TfVYHb+rmo4WA==" spinCount="100000" sheet="1" selectLockedCells="1" selectUnlockedCells="1"/>
  <pageMargins left="0.78740157480314965" right="0.59055118110236227" top="1.0629921259842521" bottom="0.98425196850393704" header="0.31496062992125984" footer="0.39370078740157483"/>
  <pageSetup paperSize="9" firstPageNumber="0" orientation="portrait" horizontalDpi="300" verticalDpi="300" r:id="rId1"/>
  <headerFooter alignWithMargins="0">
    <oddHeader>&amp;L&amp;G</oddHeader>
    <oddFooter>&amp;L&amp;8Dokument: &amp;F&amp;C&amp;"Calibri,Regular"&amp;9Stran: &amp;P/&amp;N</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14">
    <tabColor theme="7" tint="0.59999389629810485"/>
  </sheetPr>
  <dimension ref="A1:E10"/>
  <sheetViews>
    <sheetView zoomScale="110" zoomScaleNormal="110" zoomScaleSheetLayoutView="140" workbookViewId="0">
      <selection activeCell="B10" sqref="B10"/>
    </sheetView>
  </sheetViews>
  <sheetFormatPr defaultRowHeight="12.75"/>
  <cols>
    <col min="1" max="1" width="4.85546875" style="391" customWidth="1"/>
    <col min="2" max="2" width="52.140625" style="430" customWidth="1"/>
    <col min="3" max="3" width="10.28515625" style="431" customWidth="1"/>
    <col min="4" max="4" width="17.85546875" style="391" customWidth="1"/>
    <col min="5" max="5" width="23.5703125" style="391" customWidth="1"/>
    <col min="6" max="256" width="9.140625" style="391"/>
    <col min="257" max="257" width="4.85546875" style="391" customWidth="1"/>
    <col min="258" max="258" width="52.140625" style="391" customWidth="1"/>
    <col min="259" max="259" width="10.28515625" style="391" customWidth="1"/>
    <col min="260" max="260" width="17.85546875" style="391" customWidth="1"/>
    <col min="261" max="261" width="23.5703125" style="391" customWidth="1"/>
    <col min="262" max="512" width="9.140625" style="391"/>
    <col min="513" max="513" width="4.85546875" style="391" customWidth="1"/>
    <col min="514" max="514" width="52.140625" style="391" customWidth="1"/>
    <col min="515" max="515" width="10.28515625" style="391" customWidth="1"/>
    <col min="516" max="516" width="17.85546875" style="391" customWidth="1"/>
    <col min="517" max="517" width="23.5703125" style="391" customWidth="1"/>
    <col min="518" max="768" width="9.140625" style="391"/>
    <col min="769" max="769" width="4.85546875" style="391" customWidth="1"/>
    <col min="770" max="770" width="52.140625" style="391" customWidth="1"/>
    <col min="771" max="771" width="10.28515625" style="391" customWidth="1"/>
    <col min="772" max="772" width="17.85546875" style="391" customWidth="1"/>
    <col min="773" max="773" width="23.5703125" style="391" customWidth="1"/>
    <col min="774" max="1024" width="9.140625" style="391"/>
    <col min="1025" max="1025" width="4.85546875" style="391" customWidth="1"/>
    <col min="1026" max="1026" width="52.140625" style="391" customWidth="1"/>
    <col min="1027" max="1027" width="10.28515625" style="391" customWidth="1"/>
    <col min="1028" max="1028" width="17.85546875" style="391" customWidth="1"/>
    <col min="1029" max="1029" width="23.5703125" style="391" customWidth="1"/>
    <col min="1030" max="1280" width="9.140625" style="391"/>
    <col min="1281" max="1281" width="4.85546875" style="391" customWidth="1"/>
    <col min="1282" max="1282" width="52.140625" style="391" customWidth="1"/>
    <col min="1283" max="1283" width="10.28515625" style="391" customWidth="1"/>
    <col min="1284" max="1284" width="17.85546875" style="391" customWidth="1"/>
    <col min="1285" max="1285" width="23.5703125" style="391" customWidth="1"/>
    <col min="1286" max="1536" width="9.140625" style="391"/>
    <col min="1537" max="1537" width="4.85546875" style="391" customWidth="1"/>
    <col min="1538" max="1538" width="52.140625" style="391" customWidth="1"/>
    <col min="1539" max="1539" width="10.28515625" style="391" customWidth="1"/>
    <col min="1540" max="1540" width="17.85546875" style="391" customWidth="1"/>
    <col min="1541" max="1541" width="23.5703125" style="391" customWidth="1"/>
    <col min="1542" max="1792" width="9.140625" style="391"/>
    <col min="1793" max="1793" width="4.85546875" style="391" customWidth="1"/>
    <col min="1794" max="1794" width="52.140625" style="391" customWidth="1"/>
    <col min="1795" max="1795" width="10.28515625" style="391" customWidth="1"/>
    <col min="1796" max="1796" width="17.85546875" style="391" customWidth="1"/>
    <col min="1797" max="1797" width="23.5703125" style="391" customWidth="1"/>
    <col min="1798" max="2048" width="9.140625" style="391"/>
    <col min="2049" max="2049" width="4.85546875" style="391" customWidth="1"/>
    <col min="2050" max="2050" width="52.140625" style="391" customWidth="1"/>
    <col min="2051" max="2051" width="10.28515625" style="391" customWidth="1"/>
    <col min="2052" max="2052" width="17.85546875" style="391" customWidth="1"/>
    <col min="2053" max="2053" width="23.5703125" style="391" customWidth="1"/>
    <col min="2054" max="2304" width="9.140625" style="391"/>
    <col min="2305" max="2305" width="4.85546875" style="391" customWidth="1"/>
    <col min="2306" max="2306" width="52.140625" style="391" customWidth="1"/>
    <col min="2307" max="2307" width="10.28515625" style="391" customWidth="1"/>
    <col min="2308" max="2308" width="17.85546875" style="391" customWidth="1"/>
    <col min="2309" max="2309" width="23.5703125" style="391" customWidth="1"/>
    <col min="2310" max="2560" width="9.140625" style="391"/>
    <col min="2561" max="2561" width="4.85546875" style="391" customWidth="1"/>
    <col min="2562" max="2562" width="52.140625" style="391" customWidth="1"/>
    <col min="2563" max="2563" width="10.28515625" style="391" customWidth="1"/>
    <col min="2564" max="2564" width="17.85546875" style="391" customWidth="1"/>
    <col min="2565" max="2565" width="23.5703125" style="391" customWidth="1"/>
    <col min="2566" max="2816" width="9.140625" style="391"/>
    <col min="2817" max="2817" width="4.85546875" style="391" customWidth="1"/>
    <col min="2818" max="2818" width="52.140625" style="391" customWidth="1"/>
    <col min="2819" max="2819" width="10.28515625" style="391" customWidth="1"/>
    <col min="2820" max="2820" width="17.85546875" style="391" customWidth="1"/>
    <col min="2821" max="2821" width="23.5703125" style="391" customWidth="1"/>
    <col min="2822" max="3072" width="9.140625" style="391"/>
    <col min="3073" max="3073" width="4.85546875" style="391" customWidth="1"/>
    <col min="3074" max="3074" width="52.140625" style="391" customWidth="1"/>
    <col min="3075" max="3075" width="10.28515625" style="391" customWidth="1"/>
    <col min="3076" max="3076" width="17.85546875" style="391" customWidth="1"/>
    <col min="3077" max="3077" width="23.5703125" style="391" customWidth="1"/>
    <col min="3078" max="3328" width="9.140625" style="391"/>
    <col min="3329" max="3329" width="4.85546875" style="391" customWidth="1"/>
    <col min="3330" max="3330" width="52.140625" style="391" customWidth="1"/>
    <col min="3331" max="3331" width="10.28515625" style="391" customWidth="1"/>
    <col min="3332" max="3332" width="17.85546875" style="391" customWidth="1"/>
    <col min="3333" max="3333" width="23.5703125" style="391" customWidth="1"/>
    <col min="3334" max="3584" width="9.140625" style="391"/>
    <col min="3585" max="3585" width="4.85546875" style="391" customWidth="1"/>
    <col min="3586" max="3586" width="52.140625" style="391" customWidth="1"/>
    <col min="3587" max="3587" width="10.28515625" style="391" customWidth="1"/>
    <col min="3588" max="3588" width="17.85546875" style="391" customWidth="1"/>
    <col min="3589" max="3589" width="23.5703125" style="391" customWidth="1"/>
    <col min="3590" max="3840" width="9.140625" style="391"/>
    <col min="3841" max="3841" width="4.85546875" style="391" customWidth="1"/>
    <col min="3842" max="3842" width="52.140625" style="391" customWidth="1"/>
    <col min="3843" max="3843" width="10.28515625" style="391" customWidth="1"/>
    <col min="3844" max="3844" width="17.85546875" style="391" customWidth="1"/>
    <col min="3845" max="3845" width="23.5703125" style="391" customWidth="1"/>
    <col min="3846" max="4096" width="9.140625" style="391"/>
    <col min="4097" max="4097" width="4.85546875" style="391" customWidth="1"/>
    <col min="4098" max="4098" width="52.140625" style="391" customWidth="1"/>
    <col min="4099" max="4099" width="10.28515625" style="391" customWidth="1"/>
    <col min="4100" max="4100" width="17.85546875" style="391" customWidth="1"/>
    <col min="4101" max="4101" width="23.5703125" style="391" customWidth="1"/>
    <col min="4102" max="4352" width="9.140625" style="391"/>
    <col min="4353" max="4353" width="4.85546875" style="391" customWidth="1"/>
    <col min="4354" max="4354" width="52.140625" style="391" customWidth="1"/>
    <col min="4355" max="4355" width="10.28515625" style="391" customWidth="1"/>
    <col min="4356" max="4356" width="17.85546875" style="391" customWidth="1"/>
    <col min="4357" max="4357" width="23.5703125" style="391" customWidth="1"/>
    <col min="4358" max="4608" width="9.140625" style="391"/>
    <col min="4609" max="4609" width="4.85546875" style="391" customWidth="1"/>
    <col min="4610" max="4610" width="52.140625" style="391" customWidth="1"/>
    <col min="4611" max="4611" width="10.28515625" style="391" customWidth="1"/>
    <col min="4612" max="4612" width="17.85546875" style="391" customWidth="1"/>
    <col min="4613" max="4613" width="23.5703125" style="391" customWidth="1"/>
    <col min="4614" max="4864" width="9.140625" style="391"/>
    <col min="4865" max="4865" width="4.85546875" style="391" customWidth="1"/>
    <col min="4866" max="4866" width="52.140625" style="391" customWidth="1"/>
    <col min="4867" max="4867" width="10.28515625" style="391" customWidth="1"/>
    <col min="4868" max="4868" width="17.85546875" style="391" customWidth="1"/>
    <col min="4869" max="4869" width="23.5703125" style="391" customWidth="1"/>
    <col min="4870" max="5120" width="9.140625" style="391"/>
    <col min="5121" max="5121" width="4.85546875" style="391" customWidth="1"/>
    <col min="5122" max="5122" width="52.140625" style="391" customWidth="1"/>
    <col min="5123" max="5123" width="10.28515625" style="391" customWidth="1"/>
    <col min="5124" max="5124" width="17.85546875" style="391" customWidth="1"/>
    <col min="5125" max="5125" width="23.5703125" style="391" customWidth="1"/>
    <col min="5126" max="5376" width="9.140625" style="391"/>
    <col min="5377" max="5377" width="4.85546875" style="391" customWidth="1"/>
    <col min="5378" max="5378" width="52.140625" style="391" customWidth="1"/>
    <col min="5379" max="5379" width="10.28515625" style="391" customWidth="1"/>
    <col min="5380" max="5380" width="17.85546875" style="391" customWidth="1"/>
    <col min="5381" max="5381" width="23.5703125" style="391" customWidth="1"/>
    <col min="5382" max="5632" width="9.140625" style="391"/>
    <col min="5633" max="5633" width="4.85546875" style="391" customWidth="1"/>
    <col min="5634" max="5634" width="52.140625" style="391" customWidth="1"/>
    <col min="5635" max="5635" width="10.28515625" style="391" customWidth="1"/>
    <col min="5636" max="5636" width="17.85546875" style="391" customWidth="1"/>
    <col min="5637" max="5637" width="23.5703125" style="391" customWidth="1"/>
    <col min="5638" max="5888" width="9.140625" style="391"/>
    <col min="5889" max="5889" width="4.85546875" style="391" customWidth="1"/>
    <col min="5890" max="5890" width="52.140625" style="391" customWidth="1"/>
    <col min="5891" max="5891" width="10.28515625" style="391" customWidth="1"/>
    <col min="5892" max="5892" width="17.85546875" style="391" customWidth="1"/>
    <col min="5893" max="5893" width="23.5703125" style="391" customWidth="1"/>
    <col min="5894" max="6144" width="9.140625" style="391"/>
    <col min="6145" max="6145" width="4.85546875" style="391" customWidth="1"/>
    <col min="6146" max="6146" width="52.140625" style="391" customWidth="1"/>
    <col min="6147" max="6147" width="10.28515625" style="391" customWidth="1"/>
    <col min="6148" max="6148" width="17.85546875" style="391" customWidth="1"/>
    <col min="6149" max="6149" width="23.5703125" style="391" customWidth="1"/>
    <col min="6150" max="6400" width="9.140625" style="391"/>
    <col min="6401" max="6401" width="4.85546875" style="391" customWidth="1"/>
    <col min="6402" max="6402" width="52.140625" style="391" customWidth="1"/>
    <col min="6403" max="6403" width="10.28515625" style="391" customWidth="1"/>
    <col min="6404" max="6404" width="17.85546875" style="391" customWidth="1"/>
    <col min="6405" max="6405" width="23.5703125" style="391" customWidth="1"/>
    <col min="6406" max="6656" width="9.140625" style="391"/>
    <col min="6657" max="6657" width="4.85546875" style="391" customWidth="1"/>
    <col min="6658" max="6658" width="52.140625" style="391" customWidth="1"/>
    <col min="6659" max="6659" width="10.28515625" style="391" customWidth="1"/>
    <col min="6660" max="6660" width="17.85546875" style="391" customWidth="1"/>
    <col min="6661" max="6661" width="23.5703125" style="391" customWidth="1"/>
    <col min="6662" max="6912" width="9.140625" style="391"/>
    <col min="6913" max="6913" width="4.85546875" style="391" customWidth="1"/>
    <col min="6914" max="6914" width="52.140625" style="391" customWidth="1"/>
    <col min="6915" max="6915" width="10.28515625" style="391" customWidth="1"/>
    <col min="6916" max="6916" width="17.85546875" style="391" customWidth="1"/>
    <col min="6917" max="6917" width="23.5703125" style="391" customWidth="1"/>
    <col min="6918" max="7168" width="9.140625" style="391"/>
    <col min="7169" max="7169" width="4.85546875" style="391" customWidth="1"/>
    <col min="7170" max="7170" width="52.140625" style="391" customWidth="1"/>
    <col min="7171" max="7171" width="10.28515625" style="391" customWidth="1"/>
    <col min="7172" max="7172" width="17.85546875" style="391" customWidth="1"/>
    <col min="7173" max="7173" width="23.5703125" style="391" customWidth="1"/>
    <col min="7174" max="7424" width="9.140625" style="391"/>
    <col min="7425" max="7425" width="4.85546875" style="391" customWidth="1"/>
    <col min="7426" max="7426" width="52.140625" style="391" customWidth="1"/>
    <col min="7427" max="7427" width="10.28515625" style="391" customWidth="1"/>
    <col min="7428" max="7428" width="17.85546875" style="391" customWidth="1"/>
    <col min="7429" max="7429" width="23.5703125" style="391" customWidth="1"/>
    <col min="7430" max="7680" width="9.140625" style="391"/>
    <col min="7681" max="7681" width="4.85546875" style="391" customWidth="1"/>
    <col min="7682" max="7682" width="52.140625" style="391" customWidth="1"/>
    <col min="7683" max="7683" width="10.28515625" style="391" customWidth="1"/>
    <col min="7684" max="7684" width="17.85546875" style="391" customWidth="1"/>
    <col min="7685" max="7685" width="23.5703125" style="391" customWidth="1"/>
    <col min="7686" max="7936" width="9.140625" style="391"/>
    <col min="7937" max="7937" width="4.85546875" style="391" customWidth="1"/>
    <col min="7938" max="7938" width="52.140625" style="391" customWidth="1"/>
    <col min="7939" max="7939" width="10.28515625" style="391" customWidth="1"/>
    <col min="7940" max="7940" width="17.85546875" style="391" customWidth="1"/>
    <col min="7941" max="7941" width="23.5703125" style="391" customWidth="1"/>
    <col min="7942" max="8192" width="9.140625" style="391"/>
    <col min="8193" max="8193" width="4.85546875" style="391" customWidth="1"/>
    <col min="8194" max="8194" width="52.140625" style="391" customWidth="1"/>
    <col min="8195" max="8195" width="10.28515625" style="391" customWidth="1"/>
    <col min="8196" max="8196" width="17.85546875" style="391" customWidth="1"/>
    <col min="8197" max="8197" width="23.5703125" style="391" customWidth="1"/>
    <col min="8198" max="8448" width="9.140625" style="391"/>
    <col min="8449" max="8449" width="4.85546875" style="391" customWidth="1"/>
    <col min="8450" max="8450" width="52.140625" style="391" customWidth="1"/>
    <col min="8451" max="8451" width="10.28515625" style="391" customWidth="1"/>
    <col min="8452" max="8452" width="17.85546875" style="391" customWidth="1"/>
    <col min="8453" max="8453" width="23.5703125" style="391" customWidth="1"/>
    <col min="8454" max="8704" width="9.140625" style="391"/>
    <col min="8705" max="8705" width="4.85546875" style="391" customWidth="1"/>
    <col min="8706" max="8706" width="52.140625" style="391" customWidth="1"/>
    <col min="8707" max="8707" width="10.28515625" style="391" customWidth="1"/>
    <col min="8708" max="8708" width="17.85546875" style="391" customWidth="1"/>
    <col min="8709" max="8709" width="23.5703125" style="391" customWidth="1"/>
    <col min="8710" max="8960" width="9.140625" style="391"/>
    <col min="8961" max="8961" width="4.85546875" style="391" customWidth="1"/>
    <col min="8962" max="8962" width="52.140625" style="391" customWidth="1"/>
    <col min="8963" max="8963" width="10.28515625" style="391" customWidth="1"/>
    <col min="8964" max="8964" width="17.85546875" style="391" customWidth="1"/>
    <col min="8965" max="8965" width="23.5703125" style="391" customWidth="1"/>
    <col min="8966" max="9216" width="9.140625" style="391"/>
    <col min="9217" max="9217" width="4.85546875" style="391" customWidth="1"/>
    <col min="9218" max="9218" width="52.140625" style="391" customWidth="1"/>
    <col min="9219" max="9219" width="10.28515625" style="391" customWidth="1"/>
    <col min="9220" max="9220" width="17.85546875" style="391" customWidth="1"/>
    <col min="9221" max="9221" width="23.5703125" style="391" customWidth="1"/>
    <col min="9222" max="9472" width="9.140625" style="391"/>
    <col min="9473" max="9473" width="4.85546875" style="391" customWidth="1"/>
    <col min="9474" max="9474" width="52.140625" style="391" customWidth="1"/>
    <col min="9475" max="9475" width="10.28515625" style="391" customWidth="1"/>
    <col min="9476" max="9476" width="17.85546875" style="391" customWidth="1"/>
    <col min="9477" max="9477" width="23.5703125" style="391" customWidth="1"/>
    <col min="9478" max="9728" width="9.140625" style="391"/>
    <col min="9729" max="9729" width="4.85546875" style="391" customWidth="1"/>
    <col min="9730" max="9730" width="52.140625" style="391" customWidth="1"/>
    <col min="9731" max="9731" width="10.28515625" style="391" customWidth="1"/>
    <col min="9732" max="9732" width="17.85546875" style="391" customWidth="1"/>
    <col min="9733" max="9733" width="23.5703125" style="391" customWidth="1"/>
    <col min="9734" max="9984" width="9.140625" style="391"/>
    <col min="9985" max="9985" width="4.85546875" style="391" customWidth="1"/>
    <col min="9986" max="9986" width="52.140625" style="391" customWidth="1"/>
    <col min="9987" max="9987" width="10.28515625" style="391" customWidth="1"/>
    <col min="9988" max="9988" width="17.85546875" style="391" customWidth="1"/>
    <col min="9989" max="9989" width="23.5703125" style="391" customWidth="1"/>
    <col min="9990" max="10240" width="9.140625" style="391"/>
    <col min="10241" max="10241" width="4.85546875" style="391" customWidth="1"/>
    <col min="10242" max="10242" width="52.140625" style="391" customWidth="1"/>
    <col min="10243" max="10243" width="10.28515625" style="391" customWidth="1"/>
    <col min="10244" max="10244" width="17.85546875" style="391" customWidth="1"/>
    <col min="10245" max="10245" width="23.5703125" style="391" customWidth="1"/>
    <col min="10246" max="10496" width="9.140625" style="391"/>
    <col min="10497" max="10497" width="4.85546875" style="391" customWidth="1"/>
    <col min="10498" max="10498" width="52.140625" style="391" customWidth="1"/>
    <col min="10499" max="10499" width="10.28515625" style="391" customWidth="1"/>
    <col min="10500" max="10500" width="17.85546875" style="391" customWidth="1"/>
    <col min="10501" max="10501" width="23.5703125" style="391" customWidth="1"/>
    <col min="10502" max="10752" width="9.140625" style="391"/>
    <col min="10753" max="10753" width="4.85546875" style="391" customWidth="1"/>
    <col min="10754" max="10754" width="52.140625" style="391" customWidth="1"/>
    <col min="10755" max="10755" width="10.28515625" style="391" customWidth="1"/>
    <col min="10756" max="10756" width="17.85546875" style="391" customWidth="1"/>
    <col min="10757" max="10757" width="23.5703125" style="391" customWidth="1"/>
    <col min="10758" max="11008" width="9.140625" style="391"/>
    <col min="11009" max="11009" width="4.85546875" style="391" customWidth="1"/>
    <col min="11010" max="11010" width="52.140625" style="391" customWidth="1"/>
    <col min="11011" max="11011" width="10.28515625" style="391" customWidth="1"/>
    <col min="11012" max="11012" width="17.85546875" style="391" customWidth="1"/>
    <col min="11013" max="11013" width="23.5703125" style="391" customWidth="1"/>
    <col min="11014" max="11264" width="9.140625" style="391"/>
    <col min="11265" max="11265" width="4.85546875" style="391" customWidth="1"/>
    <col min="11266" max="11266" width="52.140625" style="391" customWidth="1"/>
    <col min="11267" max="11267" width="10.28515625" style="391" customWidth="1"/>
    <col min="11268" max="11268" width="17.85546875" style="391" customWidth="1"/>
    <col min="11269" max="11269" width="23.5703125" style="391" customWidth="1"/>
    <col min="11270" max="11520" width="9.140625" style="391"/>
    <col min="11521" max="11521" width="4.85546875" style="391" customWidth="1"/>
    <col min="11522" max="11522" width="52.140625" style="391" customWidth="1"/>
    <col min="11523" max="11523" width="10.28515625" style="391" customWidth="1"/>
    <col min="11524" max="11524" width="17.85546875" style="391" customWidth="1"/>
    <col min="11525" max="11525" width="23.5703125" style="391" customWidth="1"/>
    <col min="11526" max="11776" width="9.140625" style="391"/>
    <col min="11777" max="11777" width="4.85546875" style="391" customWidth="1"/>
    <col min="11778" max="11778" width="52.140625" style="391" customWidth="1"/>
    <col min="11779" max="11779" width="10.28515625" style="391" customWidth="1"/>
    <col min="11780" max="11780" width="17.85546875" style="391" customWidth="1"/>
    <col min="11781" max="11781" width="23.5703125" style="391" customWidth="1"/>
    <col min="11782" max="12032" width="9.140625" style="391"/>
    <col min="12033" max="12033" width="4.85546875" style="391" customWidth="1"/>
    <col min="12034" max="12034" width="52.140625" style="391" customWidth="1"/>
    <col min="12035" max="12035" width="10.28515625" style="391" customWidth="1"/>
    <col min="12036" max="12036" width="17.85546875" style="391" customWidth="1"/>
    <col min="12037" max="12037" width="23.5703125" style="391" customWidth="1"/>
    <col min="12038" max="12288" width="9.140625" style="391"/>
    <col min="12289" max="12289" width="4.85546875" style="391" customWidth="1"/>
    <col min="12290" max="12290" width="52.140625" style="391" customWidth="1"/>
    <col min="12291" max="12291" width="10.28515625" style="391" customWidth="1"/>
    <col min="12292" max="12292" width="17.85546875" style="391" customWidth="1"/>
    <col min="12293" max="12293" width="23.5703125" style="391" customWidth="1"/>
    <col min="12294" max="12544" width="9.140625" style="391"/>
    <col min="12545" max="12545" width="4.85546875" style="391" customWidth="1"/>
    <col min="12546" max="12546" width="52.140625" style="391" customWidth="1"/>
    <col min="12547" max="12547" width="10.28515625" style="391" customWidth="1"/>
    <col min="12548" max="12548" width="17.85546875" style="391" customWidth="1"/>
    <col min="12549" max="12549" width="23.5703125" style="391" customWidth="1"/>
    <col min="12550" max="12800" width="9.140625" style="391"/>
    <col min="12801" max="12801" width="4.85546875" style="391" customWidth="1"/>
    <col min="12802" max="12802" width="52.140625" style="391" customWidth="1"/>
    <col min="12803" max="12803" width="10.28515625" style="391" customWidth="1"/>
    <col min="12804" max="12804" width="17.85546875" style="391" customWidth="1"/>
    <col min="12805" max="12805" width="23.5703125" style="391" customWidth="1"/>
    <col min="12806" max="13056" width="9.140625" style="391"/>
    <col min="13057" max="13057" width="4.85546875" style="391" customWidth="1"/>
    <col min="13058" max="13058" width="52.140625" style="391" customWidth="1"/>
    <col min="13059" max="13059" width="10.28515625" style="391" customWidth="1"/>
    <col min="13060" max="13060" width="17.85546875" style="391" customWidth="1"/>
    <col min="13061" max="13061" width="23.5703125" style="391" customWidth="1"/>
    <col min="13062" max="13312" width="9.140625" style="391"/>
    <col min="13313" max="13313" width="4.85546875" style="391" customWidth="1"/>
    <col min="13314" max="13314" width="52.140625" style="391" customWidth="1"/>
    <col min="13315" max="13315" width="10.28515625" style="391" customWidth="1"/>
    <col min="13316" max="13316" width="17.85546875" style="391" customWidth="1"/>
    <col min="13317" max="13317" width="23.5703125" style="391" customWidth="1"/>
    <col min="13318" max="13568" width="9.140625" style="391"/>
    <col min="13569" max="13569" width="4.85546875" style="391" customWidth="1"/>
    <col min="13570" max="13570" width="52.140625" style="391" customWidth="1"/>
    <col min="13571" max="13571" width="10.28515625" style="391" customWidth="1"/>
    <col min="13572" max="13572" width="17.85546875" style="391" customWidth="1"/>
    <col min="13573" max="13573" width="23.5703125" style="391" customWidth="1"/>
    <col min="13574" max="13824" width="9.140625" style="391"/>
    <col min="13825" max="13825" width="4.85546875" style="391" customWidth="1"/>
    <col min="13826" max="13826" width="52.140625" style="391" customWidth="1"/>
    <col min="13827" max="13827" width="10.28515625" style="391" customWidth="1"/>
    <col min="13828" max="13828" width="17.85546875" style="391" customWidth="1"/>
    <col min="13829" max="13829" width="23.5703125" style="391" customWidth="1"/>
    <col min="13830" max="14080" width="9.140625" style="391"/>
    <col min="14081" max="14081" width="4.85546875" style="391" customWidth="1"/>
    <col min="14082" max="14082" width="52.140625" style="391" customWidth="1"/>
    <col min="14083" max="14083" width="10.28515625" style="391" customWidth="1"/>
    <col min="14084" max="14084" width="17.85546875" style="391" customWidth="1"/>
    <col min="14085" max="14085" width="23.5703125" style="391" customWidth="1"/>
    <col min="14086" max="14336" width="9.140625" style="391"/>
    <col min="14337" max="14337" width="4.85546875" style="391" customWidth="1"/>
    <col min="14338" max="14338" width="52.140625" style="391" customWidth="1"/>
    <col min="14339" max="14339" width="10.28515625" style="391" customWidth="1"/>
    <col min="14340" max="14340" width="17.85546875" style="391" customWidth="1"/>
    <col min="14341" max="14341" width="23.5703125" style="391" customWidth="1"/>
    <col min="14342" max="14592" width="9.140625" style="391"/>
    <col min="14593" max="14593" width="4.85546875" style="391" customWidth="1"/>
    <col min="14594" max="14594" width="52.140625" style="391" customWidth="1"/>
    <col min="14595" max="14595" width="10.28515625" style="391" customWidth="1"/>
    <col min="14596" max="14596" width="17.85546875" style="391" customWidth="1"/>
    <col min="14597" max="14597" width="23.5703125" style="391" customWidth="1"/>
    <col min="14598" max="14848" width="9.140625" style="391"/>
    <col min="14849" max="14849" width="4.85546875" style="391" customWidth="1"/>
    <col min="14850" max="14850" width="52.140625" style="391" customWidth="1"/>
    <col min="14851" max="14851" width="10.28515625" style="391" customWidth="1"/>
    <col min="14852" max="14852" width="17.85546875" style="391" customWidth="1"/>
    <col min="14853" max="14853" width="23.5703125" style="391" customWidth="1"/>
    <col min="14854" max="15104" width="9.140625" style="391"/>
    <col min="15105" max="15105" width="4.85546875" style="391" customWidth="1"/>
    <col min="15106" max="15106" width="52.140625" style="391" customWidth="1"/>
    <col min="15107" max="15107" width="10.28515625" style="391" customWidth="1"/>
    <col min="15108" max="15108" width="17.85546875" style="391" customWidth="1"/>
    <col min="15109" max="15109" width="23.5703125" style="391" customWidth="1"/>
    <col min="15110" max="15360" width="9.140625" style="391"/>
    <col min="15361" max="15361" width="4.85546875" style="391" customWidth="1"/>
    <col min="15362" max="15362" width="52.140625" style="391" customWidth="1"/>
    <col min="15363" max="15363" width="10.28515625" style="391" customWidth="1"/>
    <col min="15364" max="15364" width="17.85546875" style="391" customWidth="1"/>
    <col min="15365" max="15365" width="23.5703125" style="391" customWidth="1"/>
    <col min="15366" max="15616" width="9.140625" style="391"/>
    <col min="15617" max="15617" width="4.85546875" style="391" customWidth="1"/>
    <col min="15618" max="15618" width="52.140625" style="391" customWidth="1"/>
    <col min="15619" max="15619" width="10.28515625" style="391" customWidth="1"/>
    <col min="15620" max="15620" width="17.85546875" style="391" customWidth="1"/>
    <col min="15621" max="15621" width="23.5703125" style="391" customWidth="1"/>
    <col min="15622" max="15872" width="9.140625" style="391"/>
    <col min="15873" max="15873" width="4.85546875" style="391" customWidth="1"/>
    <col min="15874" max="15874" width="52.140625" style="391" customWidth="1"/>
    <col min="15875" max="15875" width="10.28515625" style="391" customWidth="1"/>
    <col min="15876" max="15876" width="17.85546875" style="391" customWidth="1"/>
    <col min="15877" max="15877" width="23.5703125" style="391" customWidth="1"/>
    <col min="15878" max="16128" width="9.140625" style="391"/>
    <col min="16129" max="16129" width="4.85546875" style="391" customWidth="1"/>
    <col min="16130" max="16130" width="52.140625" style="391" customWidth="1"/>
    <col min="16131" max="16131" width="10.28515625" style="391" customWidth="1"/>
    <col min="16132" max="16132" width="17.85546875" style="391" customWidth="1"/>
    <col min="16133" max="16133" width="23.5703125" style="391" customWidth="1"/>
    <col min="16134" max="16384" width="9.140625" style="391"/>
  </cols>
  <sheetData>
    <row r="1" spans="1:5" s="410" customFormat="1">
      <c r="A1" s="410" t="s">
        <v>202</v>
      </c>
      <c r="B1" s="411" t="s">
        <v>203</v>
      </c>
      <c r="C1" s="412" t="s">
        <v>205</v>
      </c>
      <c r="D1" s="413"/>
      <c r="E1" s="374"/>
    </row>
    <row r="2" spans="1:5">
      <c r="A2" s="414"/>
      <c r="B2" s="415"/>
      <c r="C2" s="416"/>
      <c r="D2" s="407"/>
    </row>
    <row r="3" spans="1:5">
      <c r="A3" s="417"/>
      <c r="B3" s="418" t="s">
        <v>20</v>
      </c>
      <c r="C3" s="419"/>
      <c r="D3" s="420"/>
    </row>
    <row r="4" spans="1:5">
      <c r="A4" s="417"/>
      <c r="B4" s="421"/>
      <c r="C4" s="416"/>
      <c r="D4" s="420"/>
    </row>
    <row r="5" spans="1:5">
      <c r="A5" s="422">
        <f>1+A2</f>
        <v>1</v>
      </c>
      <c r="B5" s="421" t="s">
        <v>206</v>
      </c>
      <c r="C5" s="475">
        <f>'El. inštalacije'!F141</f>
        <v>0</v>
      </c>
      <c r="D5" s="420"/>
    </row>
    <row r="6" spans="1:5">
      <c r="A6" s="422"/>
      <c r="B6" s="421"/>
      <c r="C6" s="423"/>
      <c r="D6" s="420"/>
      <c r="E6" s="387"/>
    </row>
    <row r="7" spans="1:5">
      <c r="A7" s="422">
        <f>1+A5</f>
        <v>2</v>
      </c>
      <c r="B7" s="421" t="s">
        <v>268</v>
      </c>
      <c r="C7" s="475">
        <f>'El. inštalacije'!F185</f>
        <v>0</v>
      </c>
      <c r="D7" s="420"/>
    </row>
    <row r="8" spans="1:5" ht="13.5" thickBot="1">
      <c r="A8" s="424"/>
      <c r="B8" s="425"/>
      <c r="C8" s="426"/>
      <c r="D8" s="421"/>
    </row>
    <row r="9" spans="1:5" ht="14.25" thickTop="1" thickBot="1">
      <c r="A9" s="427"/>
      <c r="B9" s="428" t="s">
        <v>119</v>
      </c>
      <c r="C9" s="476">
        <f>SUM(C5:C8)</f>
        <v>0</v>
      </c>
      <c r="D9" s="429"/>
    </row>
    <row r="10" spans="1:5" ht="13.5" thickTop="1"/>
  </sheetData>
  <sheetProtection algorithmName="SHA-512" hashValue="D2wz/wD30y24fjx9T7Da1ADR9R8663D4S+zgYoQfYGNFbsdQITIU+0ZQ2ZtiRDd/cUf+f1VTDcXww1T3tpmqnQ==" saltValue="YtHcM7OWcU8Gkj7ixaTzhA==" spinCount="100000" sheet="1" selectLockedCells="1" selectUnlockedCells="1"/>
  <pageMargins left="0.78740157480314965" right="0.59055118110236227" top="1.0629921259842521" bottom="0.98425196850393704" header="0.31496062992125984" footer="0.39370078740157483"/>
  <pageSetup paperSize="9" firstPageNumber="0" orientation="portrait" horizontalDpi="300" verticalDpi="300" r:id="rId1"/>
  <headerFooter alignWithMargins="0">
    <oddHeader>&amp;L&amp;G</oddHeader>
    <oddFooter>&amp;L&amp;8Dokument: &amp;F&amp;C&amp;"Calibri,Regular"&amp;9Stran: &amp;P/&amp;N</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6">
    <tabColor theme="7" tint="0.59999389629810485"/>
  </sheetPr>
  <dimension ref="A1:IV186"/>
  <sheetViews>
    <sheetView tabSelected="1" zoomScale="110" zoomScaleNormal="110" zoomScaleSheetLayoutView="130" workbookViewId="0">
      <pane ySplit="1" topLeftCell="A129" activePane="bottomLeft" state="frozen"/>
      <selection sqref="A1:XFD1048576"/>
      <selection pane="bottomLeft" activeCell="G136" sqref="G136"/>
    </sheetView>
  </sheetViews>
  <sheetFormatPr defaultRowHeight="12.75"/>
  <cols>
    <col min="1" max="1" width="5.42578125" style="559" customWidth="1"/>
    <col min="2" max="2" width="52.140625" style="602" customWidth="1"/>
    <col min="3" max="3" width="7.5703125" style="559" customWidth="1"/>
    <col min="4" max="4" width="6.28515625" style="560" customWidth="1"/>
    <col min="5" max="5" width="10.42578125" style="375" customWidth="1"/>
    <col min="6" max="6" width="12.28515625" style="559" customWidth="1"/>
    <col min="7" max="7" width="17.85546875" style="623" customWidth="1"/>
    <col min="8" max="256" width="9.140625" style="376"/>
    <col min="257" max="257" width="5.42578125" style="376" customWidth="1"/>
    <col min="258" max="258" width="52.140625" style="376" customWidth="1"/>
    <col min="259" max="259" width="7.5703125" style="376" customWidth="1"/>
    <col min="260" max="260" width="6.28515625" style="376" customWidth="1"/>
    <col min="261" max="261" width="10.42578125" style="376" customWidth="1"/>
    <col min="262" max="262" width="12.28515625" style="376" customWidth="1"/>
    <col min="263" max="263" width="17.85546875" style="376" customWidth="1"/>
    <col min="264" max="512" width="9.140625" style="376"/>
    <col min="513" max="513" width="5.42578125" style="376" customWidth="1"/>
    <col min="514" max="514" width="52.140625" style="376" customWidth="1"/>
    <col min="515" max="515" width="7.5703125" style="376" customWidth="1"/>
    <col min="516" max="516" width="6.28515625" style="376" customWidth="1"/>
    <col min="517" max="517" width="10.42578125" style="376" customWidth="1"/>
    <col min="518" max="518" width="12.28515625" style="376" customWidth="1"/>
    <col min="519" max="519" width="17.85546875" style="376" customWidth="1"/>
    <col min="520" max="768" width="9.140625" style="376"/>
    <col min="769" max="769" width="5.42578125" style="376" customWidth="1"/>
    <col min="770" max="770" width="52.140625" style="376" customWidth="1"/>
    <col min="771" max="771" width="7.5703125" style="376" customWidth="1"/>
    <col min="772" max="772" width="6.28515625" style="376" customWidth="1"/>
    <col min="773" max="773" width="10.42578125" style="376" customWidth="1"/>
    <col min="774" max="774" width="12.28515625" style="376" customWidth="1"/>
    <col min="775" max="775" width="17.85546875" style="376" customWidth="1"/>
    <col min="776" max="1024" width="9.140625" style="376"/>
    <col min="1025" max="1025" width="5.42578125" style="376" customWidth="1"/>
    <col min="1026" max="1026" width="52.140625" style="376" customWidth="1"/>
    <col min="1027" max="1027" width="7.5703125" style="376" customWidth="1"/>
    <col min="1028" max="1028" width="6.28515625" style="376" customWidth="1"/>
    <col min="1029" max="1029" width="10.42578125" style="376" customWidth="1"/>
    <col min="1030" max="1030" width="12.28515625" style="376" customWidth="1"/>
    <col min="1031" max="1031" width="17.85546875" style="376" customWidth="1"/>
    <col min="1032" max="1280" width="9.140625" style="376"/>
    <col min="1281" max="1281" width="5.42578125" style="376" customWidth="1"/>
    <col min="1282" max="1282" width="52.140625" style="376" customWidth="1"/>
    <col min="1283" max="1283" width="7.5703125" style="376" customWidth="1"/>
    <col min="1284" max="1284" width="6.28515625" style="376" customWidth="1"/>
    <col min="1285" max="1285" width="10.42578125" style="376" customWidth="1"/>
    <col min="1286" max="1286" width="12.28515625" style="376" customWidth="1"/>
    <col min="1287" max="1287" width="17.85546875" style="376" customWidth="1"/>
    <col min="1288" max="1536" width="9.140625" style="376"/>
    <col min="1537" max="1537" width="5.42578125" style="376" customWidth="1"/>
    <col min="1538" max="1538" width="52.140625" style="376" customWidth="1"/>
    <col min="1539" max="1539" width="7.5703125" style="376" customWidth="1"/>
    <col min="1540" max="1540" width="6.28515625" style="376" customWidth="1"/>
    <col min="1541" max="1541" width="10.42578125" style="376" customWidth="1"/>
    <col min="1542" max="1542" width="12.28515625" style="376" customWidth="1"/>
    <col min="1543" max="1543" width="17.85546875" style="376" customWidth="1"/>
    <col min="1544" max="1792" width="9.140625" style="376"/>
    <col min="1793" max="1793" width="5.42578125" style="376" customWidth="1"/>
    <col min="1794" max="1794" width="52.140625" style="376" customWidth="1"/>
    <col min="1795" max="1795" width="7.5703125" style="376" customWidth="1"/>
    <col min="1796" max="1796" width="6.28515625" style="376" customWidth="1"/>
    <col min="1797" max="1797" width="10.42578125" style="376" customWidth="1"/>
    <col min="1798" max="1798" width="12.28515625" style="376" customWidth="1"/>
    <col min="1799" max="1799" width="17.85546875" style="376" customWidth="1"/>
    <col min="1800" max="2048" width="9.140625" style="376"/>
    <col min="2049" max="2049" width="5.42578125" style="376" customWidth="1"/>
    <col min="2050" max="2050" width="52.140625" style="376" customWidth="1"/>
    <col min="2051" max="2051" width="7.5703125" style="376" customWidth="1"/>
    <col min="2052" max="2052" width="6.28515625" style="376" customWidth="1"/>
    <col min="2053" max="2053" width="10.42578125" style="376" customWidth="1"/>
    <col min="2054" max="2054" width="12.28515625" style="376" customWidth="1"/>
    <col min="2055" max="2055" width="17.85546875" style="376" customWidth="1"/>
    <col min="2056" max="2304" width="9.140625" style="376"/>
    <col min="2305" max="2305" width="5.42578125" style="376" customWidth="1"/>
    <col min="2306" max="2306" width="52.140625" style="376" customWidth="1"/>
    <col min="2307" max="2307" width="7.5703125" style="376" customWidth="1"/>
    <col min="2308" max="2308" width="6.28515625" style="376" customWidth="1"/>
    <col min="2309" max="2309" width="10.42578125" style="376" customWidth="1"/>
    <col min="2310" max="2310" width="12.28515625" style="376" customWidth="1"/>
    <col min="2311" max="2311" width="17.85546875" style="376" customWidth="1"/>
    <col min="2312" max="2560" width="9.140625" style="376"/>
    <col min="2561" max="2561" width="5.42578125" style="376" customWidth="1"/>
    <col min="2562" max="2562" width="52.140625" style="376" customWidth="1"/>
    <col min="2563" max="2563" width="7.5703125" style="376" customWidth="1"/>
    <col min="2564" max="2564" width="6.28515625" style="376" customWidth="1"/>
    <col min="2565" max="2565" width="10.42578125" style="376" customWidth="1"/>
    <col min="2566" max="2566" width="12.28515625" style="376" customWidth="1"/>
    <col min="2567" max="2567" width="17.85546875" style="376" customWidth="1"/>
    <col min="2568" max="2816" width="9.140625" style="376"/>
    <col min="2817" max="2817" width="5.42578125" style="376" customWidth="1"/>
    <col min="2818" max="2818" width="52.140625" style="376" customWidth="1"/>
    <col min="2819" max="2819" width="7.5703125" style="376" customWidth="1"/>
    <col min="2820" max="2820" width="6.28515625" style="376" customWidth="1"/>
    <col min="2821" max="2821" width="10.42578125" style="376" customWidth="1"/>
    <col min="2822" max="2822" width="12.28515625" style="376" customWidth="1"/>
    <col min="2823" max="2823" width="17.85546875" style="376" customWidth="1"/>
    <col min="2824" max="3072" width="9.140625" style="376"/>
    <col min="3073" max="3073" width="5.42578125" style="376" customWidth="1"/>
    <col min="3074" max="3074" width="52.140625" style="376" customWidth="1"/>
    <col min="3075" max="3075" width="7.5703125" style="376" customWidth="1"/>
    <col min="3076" max="3076" width="6.28515625" style="376" customWidth="1"/>
    <col min="3077" max="3077" width="10.42578125" style="376" customWidth="1"/>
    <col min="3078" max="3078" width="12.28515625" style="376" customWidth="1"/>
    <col min="3079" max="3079" width="17.85546875" style="376" customWidth="1"/>
    <col min="3080" max="3328" width="9.140625" style="376"/>
    <col min="3329" max="3329" width="5.42578125" style="376" customWidth="1"/>
    <col min="3330" max="3330" width="52.140625" style="376" customWidth="1"/>
    <col min="3331" max="3331" width="7.5703125" style="376" customWidth="1"/>
    <col min="3332" max="3332" width="6.28515625" style="376" customWidth="1"/>
    <col min="3333" max="3333" width="10.42578125" style="376" customWidth="1"/>
    <col min="3334" max="3334" width="12.28515625" style="376" customWidth="1"/>
    <col min="3335" max="3335" width="17.85546875" style="376" customWidth="1"/>
    <col min="3336" max="3584" width="9.140625" style="376"/>
    <col min="3585" max="3585" width="5.42578125" style="376" customWidth="1"/>
    <col min="3586" max="3586" width="52.140625" style="376" customWidth="1"/>
    <col min="3587" max="3587" width="7.5703125" style="376" customWidth="1"/>
    <col min="3588" max="3588" width="6.28515625" style="376" customWidth="1"/>
    <col min="3589" max="3589" width="10.42578125" style="376" customWidth="1"/>
    <col min="3590" max="3590" width="12.28515625" style="376" customWidth="1"/>
    <col min="3591" max="3591" width="17.85546875" style="376" customWidth="1"/>
    <col min="3592" max="3840" width="9.140625" style="376"/>
    <col min="3841" max="3841" width="5.42578125" style="376" customWidth="1"/>
    <col min="3842" max="3842" width="52.140625" style="376" customWidth="1"/>
    <col min="3843" max="3843" width="7.5703125" style="376" customWidth="1"/>
    <col min="3844" max="3844" width="6.28515625" style="376" customWidth="1"/>
    <col min="3845" max="3845" width="10.42578125" style="376" customWidth="1"/>
    <col min="3846" max="3846" width="12.28515625" style="376" customWidth="1"/>
    <col min="3847" max="3847" width="17.85546875" style="376" customWidth="1"/>
    <col min="3848" max="4096" width="9.140625" style="376"/>
    <col min="4097" max="4097" width="5.42578125" style="376" customWidth="1"/>
    <col min="4098" max="4098" width="52.140625" style="376" customWidth="1"/>
    <col min="4099" max="4099" width="7.5703125" style="376" customWidth="1"/>
    <col min="4100" max="4100" width="6.28515625" style="376" customWidth="1"/>
    <col min="4101" max="4101" width="10.42578125" style="376" customWidth="1"/>
    <col min="4102" max="4102" width="12.28515625" style="376" customWidth="1"/>
    <col min="4103" max="4103" width="17.85546875" style="376" customWidth="1"/>
    <col min="4104" max="4352" width="9.140625" style="376"/>
    <col min="4353" max="4353" width="5.42578125" style="376" customWidth="1"/>
    <col min="4354" max="4354" width="52.140625" style="376" customWidth="1"/>
    <col min="4355" max="4355" width="7.5703125" style="376" customWidth="1"/>
    <col min="4356" max="4356" width="6.28515625" style="376" customWidth="1"/>
    <col min="4357" max="4357" width="10.42578125" style="376" customWidth="1"/>
    <col min="4358" max="4358" width="12.28515625" style="376" customWidth="1"/>
    <col min="4359" max="4359" width="17.85546875" style="376" customWidth="1"/>
    <col min="4360" max="4608" width="9.140625" style="376"/>
    <col min="4609" max="4609" width="5.42578125" style="376" customWidth="1"/>
    <col min="4610" max="4610" width="52.140625" style="376" customWidth="1"/>
    <col min="4611" max="4611" width="7.5703125" style="376" customWidth="1"/>
    <col min="4612" max="4612" width="6.28515625" style="376" customWidth="1"/>
    <col min="4613" max="4613" width="10.42578125" style="376" customWidth="1"/>
    <col min="4614" max="4614" width="12.28515625" style="376" customWidth="1"/>
    <col min="4615" max="4615" width="17.85546875" style="376" customWidth="1"/>
    <col min="4616" max="4864" width="9.140625" style="376"/>
    <col min="4865" max="4865" width="5.42578125" style="376" customWidth="1"/>
    <col min="4866" max="4866" width="52.140625" style="376" customWidth="1"/>
    <col min="4867" max="4867" width="7.5703125" style="376" customWidth="1"/>
    <col min="4868" max="4868" width="6.28515625" style="376" customWidth="1"/>
    <col min="4869" max="4869" width="10.42578125" style="376" customWidth="1"/>
    <col min="4870" max="4870" width="12.28515625" style="376" customWidth="1"/>
    <col min="4871" max="4871" width="17.85546875" style="376" customWidth="1"/>
    <col min="4872" max="5120" width="9.140625" style="376"/>
    <col min="5121" max="5121" width="5.42578125" style="376" customWidth="1"/>
    <col min="5122" max="5122" width="52.140625" style="376" customWidth="1"/>
    <col min="5123" max="5123" width="7.5703125" style="376" customWidth="1"/>
    <col min="5124" max="5124" width="6.28515625" style="376" customWidth="1"/>
    <col min="5125" max="5125" width="10.42578125" style="376" customWidth="1"/>
    <col min="5126" max="5126" width="12.28515625" style="376" customWidth="1"/>
    <col min="5127" max="5127" width="17.85546875" style="376" customWidth="1"/>
    <col min="5128" max="5376" width="9.140625" style="376"/>
    <col min="5377" max="5377" width="5.42578125" style="376" customWidth="1"/>
    <col min="5378" max="5378" width="52.140625" style="376" customWidth="1"/>
    <col min="5379" max="5379" width="7.5703125" style="376" customWidth="1"/>
    <col min="5380" max="5380" width="6.28515625" style="376" customWidth="1"/>
    <col min="5381" max="5381" width="10.42578125" style="376" customWidth="1"/>
    <col min="5382" max="5382" width="12.28515625" style="376" customWidth="1"/>
    <col min="5383" max="5383" width="17.85546875" style="376" customWidth="1"/>
    <col min="5384" max="5632" width="9.140625" style="376"/>
    <col min="5633" max="5633" width="5.42578125" style="376" customWidth="1"/>
    <col min="5634" max="5634" width="52.140625" style="376" customWidth="1"/>
    <col min="5635" max="5635" width="7.5703125" style="376" customWidth="1"/>
    <col min="5636" max="5636" width="6.28515625" style="376" customWidth="1"/>
    <col min="5637" max="5637" width="10.42578125" style="376" customWidth="1"/>
    <col min="5638" max="5638" width="12.28515625" style="376" customWidth="1"/>
    <col min="5639" max="5639" width="17.85546875" style="376" customWidth="1"/>
    <col min="5640" max="5888" width="9.140625" style="376"/>
    <col min="5889" max="5889" width="5.42578125" style="376" customWidth="1"/>
    <col min="5890" max="5890" width="52.140625" style="376" customWidth="1"/>
    <col min="5891" max="5891" width="7.5703125" style="376" customWidth="1"/>
    <col min="5892" max="5892" width="6.28515625" style="376" customWidth="1"/>
    <col min="5893" max="5893" width="10.42578125" style="376" customWidth="1"/>
    <col min="5894" max="5894" width="12.28515625" style="376" customWidth="1"/>
    <col min="5895" max="5895" width="17.85546875" style="376" customWidth="1"/>
    <col min="5896" max="6144" width="9.140625" style="376"/>
    <col min="6145" max="6145" width="5.42578125" style="376" customWidth="1"/>
    <col min="6146" max="6146" width="52.140625" style="376" customWidth="1"/>
    <col min="6147" max="6147" width="7.5703125" style="376" customWidth="1"/>
    <col min="6148" max="6148" width="6.28515625" style="376" customWidth="1"/>
    <col min="6149" max="6149" width="10.42578125" style="376" customWidth="1"/>
    <col min="6150" max="6150" width="12.28515625" style="376" customWidth="1"/>
    <col min="6151" max="6151" width="17.85546875" style="376" customWidth="1"/>
    <col min="6152" max="6400" width="9.140625" style="376"/>
    <col min="6401" max="6401" width="5.42578125" style="376" customWidth="1"/>
    <col min="6402" max="6402" width="52.140625" style="376" customWidth="1"/>
    <col min="6403" max="6403" width="7.5703125" style="376" customWidth="1"/>
    <col min="6404" max="6404" width="6.28515625" style="376" customWidth="1"/>
    <col min="6405" max="6405" width="10.42578125" style="376" customWidth="1"/>
    <col min="6406" max="6406" width="12.28515625" style="376" customWidth="1"/>
    <col min="6407" max="6407" width="17.85546875" style="376" customWidth="1"/>
    <col min="6408" max="6656" width="9.140625" style="376"/>
    <col min="6657" max="6657" width="5.42578125" style="376" customWidth="1"/>
    <col min="6658" max="6658" width="52.140625" style="376" customWidth="1"/>
    <col min="6659" max="6659" width="7.5703125" style="376" customWidth="1"/>
    <col min="6660" max="6660" width="6.28515625" style="376" customWidth="1"/>
    <col min="6661" max="6661" width="10.42578125" style="376" customWidth="1"/>
    <col min="6662" max="6662" width="12.28515625" style="376" customWidth="1"/>
    <col min="6663" max="6663" width="17.85546875" style="376" customWidth="1"/>
    <col min="6664" max="6912" width="9.140625" style="376"/>
    <col min="6913" max="6913" width="5.42578125" style="376" customWidth="1"/>
    <col min="6914" max="6914" width="52.140625" style="376" customWidth="1"/>
    <col min="6915" max="6915" width="7.5703125" style="376" customWidth="1"/>
    <col min="6916" max="6916" width="6.28515625" style="376" customWidth="1"/>
    <col min="6917" max="6917" width="10.42578125" style="376" customWidth="1"/>
    <col min="6918" max="6918" width="12.28515625" style="376" customWidth="1"/>
    <col min="6919" max="6919" width="17.85546875" style="376" customWidth="1"/>
    <col min="6920" max="7168" width="9.140625" style="376"/>
    <col min="7169" max="7169" width="5.42578125" style="376" customWidth="1"/>
    <col min="7170" max="7170" width="52.140625" style="376" customWidth="1"/>
    <col min="7171" max="7171" width="7.5703125" style="376" customWidth="1"/>
    <col min="7172" max="7172" width="6.28515625" style="376" customWidth="1"/>
    <col min="7173" max="7173" width="10.42578125" style="376" customWidth="1"/>
    <col min="7174" max="7174" width="12.28515625" style="376" customWidth="1"/>
    <col min="7175" max="7175" width="17.85546875" style="376" customWidth="1"/>
    <col min="7176" max="7424" width="9.140625" style="376"/>
    <col min="7425" max="7425" width="5.42578125" style="376" customWidth="1"/>
    <col min="7426" max="7426" width="52.140625" style="376" customWidth="1"/>
    <col min="7427" max="7427" width="7.5703125" style="376" customWidth="1"/>
    <col min="7428" max="7428" width="6.28515625" style="376" customWidth="1"/>
    <col min="7429" max="7429" width="10.42578125" style="376" customWidth="1"/>
    <col min="7430" max="7430" width="12.28515625" style="376" customWidth="1"/>
    <col min="7431" max="7431" width="17.85546875" style="376" customWidth="1"/>
    <col min="7432" max="7680" width="9.140625" style="376"/>
    <col min="7681" max="7681" width="5.42578125" style="376" customWidth="1"/>
    <col min="7682" max="7682" width="52.140625" style="376" customWidth="1"/>
    <col min="7683" max="7683" width="7.5703125" style="376" customWidth="1"/>
    <col min="7684" max="7684" width="6.28515625" style="376" customWidth="1"/>
    <col min="7685" max="7685" width="10.42578125" style="376" customWidth="1"/>
    <col min="7686" max="7686" width="12.28515625" style="376" customWidth="1"/>
    <col min="7687" max="7687" width="17.85546875" style="376" customWidth="1"/>
    <col min="7688" max="7936" width="9.140625" style="376"/>
    <col min="7937" max="7937" width="5.42578125" style="376" customWidth="1"/>
    <col min="7938" max="7938" width="52.140625" style="376" customWidth="1"/>
    <col min="7939" max="7939" width="7.5703125" style="376" customWidth="1"/>
    <col min="7940" max="7940" width="6.28515625" style="376" customWidth="1"/>
    <col min="7941" max="7941" width="10.42578125" style="376" customWidth="1"/>
    <col min="7942" max="7942" width="12.28515625" style="376" customWidth="1"/>
    <col min="7943" max="7943" width="17.85546875" style="376" customWidth="1"/>
    <col min="7944" max="8192" width="9.140625" style="376"/>
    <col min="8193" max="8193" width="5.42578125" style="376" customWidth="1"/>
    <col min="8194" max="8194" width="52.140625" style="376" customWidth="1"/>
    <col min="8195" max="8195" width="7.5703125" style="376" customWidth="1"/>
    <col min="8196" max="8196" width="6.28515625" style="376" customWidth="1"/>
    <col min="8197" max="8197" width="10.42578125" style="376" customWidth="1"/>
    <col min="8198" max="8198" width="12.28515625" style="376" customWidth="1"/>
    <col min="8199" max="8199" width="17.85546875" style="376" customWidth="1"/>
    <col min="8200" max="8448" width="9.140625" style="376"/>
    <col min="8449" max="8449" width="5.42578125" style="376" customWidth="1"/>
    <col min="8450" max="8450" width="52.140625" style="376" customWidth="1"/>
    <col min="8451" max="8451" width="7.5703125" style="376" customWidth="1"/>
    <col min="8452" max="8452" width="6.28515625" style="376" customWidth="1"/>
    <col min="8453" max="8453" width="10.42578125" style="376" customWidth="1"/>
    <col min="8454" max="8454" width="12.28515625" style="376" customWidth="1"/>
    <col min="8455" max="8455" width="17.85546875" style="376" customWidth="1"/>
    <col min="8456" max="8704" width="9.140625" style="376"/>
    <col min="8705" max="8705" width="5.42578125" style="376" customWidth="1"/>
    <col min="8706" max="8706" width="52.140625" style="376" customWidth="1"/>
    <col min="8707" max="8707" width="7.5703125" style="376" customWidth="1"/>
    <col min="8708" max="8708" width="6.28515625" style="376" customWidth="1"/>
    <col min="8709" max="8709" width="10.42578125" style="376" customWidth="1"/>
    <col min="8710" max="8710" width="12.28515625" style="376" customWidth="1"/>
    <col min="8711" max="8711" width="17.85546875" style="376" customWidth="1"/>
    <col min="8712" max="8960" width="9.140625" style="376"/>
    <col min="8961" max="8961" width="5.42578125" style="376" customWidth="1"/>
    <col min="8962" max="8962" width="52.140625" style="376" customWidth="1"/>
    <col min="8963" max="8963" width="7.5703125" style="376" customWidth="1"/>
    <col min="8964" max="8964" width="6.28515625" style="376" customWidth="1"/>
    <col min="8965" max="8965" width="10.42578125" style="376" customWidth="1"/>
    <col min="8966" max="8966" width="12.28515625" style="376" customWidth="1"/>
    <col min="8967" max="8967" width="17.85546875" style="376" customWidth="1"/>
    <col min="8968" max="9216" width="9.140625" style="376"/>
    <col min="9217" max="9217" width="5.42578125" style="376" customWidth="1"/>
    <col min="9218" max="9218" width="52.140625" style="376" customWidth="1"/>
    <col min="9219" max="9219" width="7.5703125" style="376" customWidth="1"/>
    <col min="9220" max="9220" width="6.28515625" style="376" customWidth="1"/>
    <col min="9221" max="9221" width="10.42578125" style="376" customWidth="1"/>
    <col min="9222" max="9222" width="12.28515625" style="376" customWidth="1"/>
    <col min="9223" max="9223" width="17.85546875" style="376" customWidth="1"/>
    <col min="9224" max="9472" width="9.140625" style="376"/>
    <col min="9473" max="9473" width="5.42578125" style="376" customWidth="1"/>
    <col min="9474" max="9474" width="52.140625" style="376" customWidth="1"/>
    <col min="9475" max="9475" width="7.5703125" style="376" customWidth="1"/>
    <col min="9476" max="9476" width="6.28515625" style="376" customWidth="1"/>
    <col min="9477" max="9477" width="10.42578125" style="376" customWidth="1"/>
    <col min="9478" max="9478" width="12.28515625" style="376" customWidth="1"/>
    <col min="9479" max="9479" width="17.85546875" style="376" customWidth="1"/>
    <col min="9480" max="9728" width="9.140625" style="376"/>
    <col min="9729" max="9729" width="5.42578125" style="376" customWidth="1"/>
    <col min="9730" max="9730" width="52.140625" style="376" customWidth="1"/>
    <col min="9731" max="9731" width="7.5703125" style="376" customWidth="1"/>
    <col min="9732" max="9732" width="6.28515625" style="376" customWidth="1"/>
    <col min="9733" max="9733" width="10.42578125" style="376" customWidth="1"/>
    <col min="9734" max="9734" width="12.28515625" style="376" customWidth="1"/>
    <col min="9735" max="9735" width="17.85546875" style="376" customWidth="1"/>
    <col min="9736" max="9984" width="9.140625" style="376"/>
    <col min="9985" max="9985" width="5.42578125" style="376" customWidth="1"/>
    <col min="9986" max="9986" width="52.140625" style="376" customWidth="1"/>
    <col min="9987" max="9987" width="7.5703125" style="376" customWidth="1"/>
    <col min="9988" max="9988" width="6.28515625" style="376" customWidth="1"/>
    <col min="9989" max="9989" width="10.42578125" style="376" customWidth="1"/>
    <col min="9990" max="9990" width="12.28515625" style="376" customWidth="1"/>
    <col min="9991" max="9991" width="17.85546875" style="376" customWidth="1"/>
    <col min="9992" max="10240" width="9.140625" style="376"/>
    <col min="10241" max="10241" width="5.42578125" style="376" customWidth="1"/>
    <col min="10242" max="10242" width="52.140625" style="376" customWidth="1"/>
    <col min="10243" max="10243" width="7.5703125" style="376" customWidth="1"/>
    <col min="10244" max="10244" width="6.28515625" style="376" customWidth="1"/>
    <col min="10245" max="10245" width="10.42578125" style="376" customWidth="1"/>
    <col min="10246" max="10246" width="12.28515625" style="376" customWidth="1"/>
    <col min="10247" max="10247" width="17.85546875" style="376" customWidth="1"/>
    <col min="10248" max="10496" width="9.140625" style="376"/>
    <col min="10497" max="10497" width="5.42578125" style="376" customWidth="1"/>
    <col min="10498" max="10498" width="52.140625" style="376" customWidth="1"/>
    <col min="10499" max="10499" width="7.5703125" style="376" customWidth="1"/>
    <col min="10500" max="10500" width="6.28515625" style="376" customWidth="1"/>
    <col min="10501" max="10501" width="10.42578125" style="376" customWidth="1"/>
    <col min="10502" max="10502" width="12.28515625" style="376" customWidth="1"/>
    <col min="10503" max="10503" width="17.85546875" style="376" customWidth="1"/>
    <col min="10504" max="10752" width="9.140625" style="376"/>
    <col min="10753" max="10753" width="5.42578125" style="376" customWidth="1"/>
    <col min="10754" max="10754" width="52.140625" style="376" customWidth="1"/>
    <col min="10755" max="10755" width="7.5703125" style="376" customWidth="1"/>
    <col min="10756" max="10756" width="6.28515625" style="376" customWidth="1"/>
    <col min="10757" max="10757" width="10.42578125" style="376" customWidth="1"/>
    <col min="10758" max="10758" width="12.28515625" style="376" customWidth="1"/>
    <col min="10759" max="10759" width="17.85546875" style="376" customWidth="1"/>
    <col min="10760" max="11008" width="9.140625" style="376"/>
    <col min="11009" max="11009" width="5.42578125" style="376" customWidth="1"/>
    <col min="11010" max="11010" width="52.140625" style="376" customWidth="1"/>
    <col min="11011" max="11011" width="7.5703125" style="376" customWidth="1"/>
    <col min="11012" max="11012" width="6.28515625" style="376" customWidth="1"/>
    <col min="11013" max="11013" width="10.42578125" style="376" customWidth="1"/>
    <col min="11014" max="11014" width="12.28515625" style="376" customWidth="1"/>
    <col min="11015" max="11015" width="17.85546875" style="376" customWidth="1"/>
    <col min="11016" max="11264" width="9.140625" style="376"/>
    <col min="11265" max="11265" width="5.42578125" style="376" customWidth="1"/>
    <col min="11266" max="11266" width="52.140625" style="376" customWidth="1"/>
    <col min="11267" max="11267" width="7.5703125" style="376" customWidth="1"/>
    <col min="11268" max="11268" width="6.28515625" style="376" customWidth="1"/>
    <col min="11269" max="11269" width="10.42578125" style="376" customWidth="1"/>
    <col min="11270" max="11270" width="12.28515625" style="376" customWidth="1"/>
    <col min="11271" max="11271" width="17.85546875" style="376" customWidth="1"/>
    <col min="11272" max="11520" width="9.140625" style="376"/>
    <col min="11521" max="11521" width="5.42578125" style="376" customWidth="1"/>
    <col min="11522" max="11522" width="52.140625" style="376" customWidth="1"/>
    <col min="11523" max="11523" width="7.5703125" style="376" customWidth="1"/>
    <col min="11524" max="11524" width="6.28515625" style="376" customWidth="1"/>
    <col min="11525" max="11525" width="10.42578125" style="376" customWidth="1"/>
    <col min="11526" max="11526" width="12.28515625" style="376" customWidth="1"/>
    <col min="11527" max="11527" width="17.85546875" style="376" customWidth="1"/>
    <col min="11528" max="11776" width="9.140625" style="376"/>
    <col min="11777" max="11777" width="5.42578125" style="376" customWidth="1"/>
    <col min="11778" max="11778" width="52.140625" style="376" customWidth="1"/>
    <col min="11779" max="11779" width="7.5703125" style="376" customWidth="1"/>
    <col min="11780" max="11780" width="6.28515625" style="376" customWidth="1"/>
    <col min="11781" max="11781" width="10.42578125" style="376" customWidth="1"/>
    <col min="11782" max="11782" width="12.28515625" style="376" customWidth="1"/>
    <col min="11783" max="11783" width="17.85546875" style="376" customWidth="1"/>
    <col min="11784" max="12032" width="9.140625" style="376"/>
    <col min="12033" max="12033" width="5.42578125" style="376" customWidth="1"/>
    <col min="12034" max="12034" width="52.140625" style="376" customWidth="1"/>
    <col min="12035" max="12035" width="7.5703125" style="376" customWidth="1"/>
    <col min="12036" max="12036" width="6.28515625" style="376" customWidth="1"/>
    <col min="12037" max="12037" width="10.42578125" style="376" customWidth="1"/>
    <col min="12038" max="12038" width="12.28515625" style="376" customWidth="1"/>
    <col min="12039" max="12039" width="17.85546875" style="376" customWidth="1"/>
    <col min="12040" max="12288" width="9.140625" style="376"/>
    <col min="12289" max="12289" width="5.42578125" style="376" customWidth="1"/>
    <col min="12290" max="12290" width="52.140625" style="376" customWidth="1"/>
    <col min="12291" max="12291" width="7.5703125" style="376" customWidth="1"/>
    <col min="12292" max="12292" width="6.28515625" style="376" customWidth="1"/>
    <col min="12293" max="12293" width="10.42578125" style="376" customWidth="1"/>
    <col min="12294" max="12294" width="12.28515625" style="376" customWidth="1"/>
    <col min="12295" max="12295" width="17.85546875" style="376" customWidth="1"/>
    <col min="12296" max="12544" width="9.140625" style="376"/>
    <col min="12545" max="12545" width="5.42578125" style="376" customWidth="1"/>
    <col min="12546" max="12546" width="52.140625" style="376" customWidth="1"/>
    <col min="12547" max="12547" width="7.5703125" style="376" customWidth="1"/>
    <col min="12548" max="12548" width="6.28515625" style="376" customWidth="1"/>
    <col min="12549" max="12549" width="10.42578125" style="376" customWidth="1"/>
    <col min="12550" max="12550" width="12.28515625" style="376" customWidth="1"/>
    <col min="12551" max="12551" width="17.85546875" style="376" customWidth="1"/>
    <col min="12552" max="12800" width="9.140625" style="376"/>
    <col min="12801" max="12801" width="5.42578125" style="376" customWidth="1"/>
    <col min="12802" max="12802" width="52.140625" style="376" customWidth="1"/>
    <col min="12803" max="12803" width="7.5703125" style="376" customWidth="1"/>
    <col min="12804" max="12804" width="6.28515625" style="376" customWidth="1"/>
    <col min="12805" max="12805" width="10.42578125" style="376" customWidth="1"/>
    <col min="12806" max="12806" width="12.28515625" style="376" customWidth="1"/>
    <col min="12807" max="12807" width="17.85546875" style="376" customWidth="1"/>
    <col min="12808" max="13056" width="9.140625" style="376"/>
    <col min="13057" max="13057" width="5.42578125" style="376" customWidth="1"/>
    <col min="13058" max="13058" width="52.140625" style="376" customWidth="1"/>
    <col min="13059" max="13059" width="7.5703125" style="376" customWidth="1"/>
    <col min="13060" max="13060" width="6.28515625" style="376" customWidth="1"/>
    <col min="13061" max="13061" width="10.42578125" style="376" customWidth="1"/>
    <col min="13062" max="13062" width="12.28515625" style="376" customWidth="1"/>
    <col min="13063" max="13063" width="17.85546875" style="376" customWidth="1"/>
    <col min="13064" max="13312" width="9.140625" style="376"/>
    <col min="13313" max="13313" width="5.42578125" style="376" customWidth="1"/>
    <col min="13314" max="13314" width="52.140625" style="376" customWidth="1"/>
    <col min="13315" max="13315" width="7.5703125" style="376" customWidth="1"/>
    <col min="13316" max="13316" width="6.28515625" style="376" customWidth="1"/>
    <col min="13317" max="13317" width="10.42578125" style="376" customWidth="1"/>
    <col min="13318" max="13318" width="12.28515625" style="376" customWidth="1"/>
    <col min="13319" max="13319" width="17.85546875" style="376" customWidth="1"/>
    <col min="13320" max="13568" width="9.140625" style="376"/>
    <col min="13569" max="13569" width="5.42578125" style="376" customWidth="1"/>
    <col min="13570" max="13570" width="52.140625" style="376" customWidth="1"/>
    <col min="13571" max="13571" width="7.5703125" style="376" customWidth="1"/>
    <col min="13572" max="13572" width="6.28515625" style="376" customWidth="1"/>
    <col min="13573" max="13573" width="10.42578125" style="376" customWidth="1"/>
    <col min="13574" max="13574" width="12.28515625" style="376" customWidth="1"/>
    <col min="13575" max="13575" width="17.85546875" style="376" customWidth="1"/>
    <col min="13576" max="13824" width="9.140625" style="376"/>
    <col min="13825" max="13825" width="5.42578125" style="376" customWidth="1"/>
    <col min="13826" max="13826" width="52.140625" style="376" customWidth="1"/>
    <col min="13827" max="13827" width="7.5703125" style="376" customWidth="1"/>
    <col min="13828" max="13828" width="6.28515625" style="376" customWidth="1"/>
    <col min="13829" max="13829" width="10.42578125" style="376" customWidth="1"/>
    <col min="13830" max="13830" width="12.28515625" style="376" customWidth="1"/>
    <col min="13831" max="13831" width="17.85546875" style="376" customWidth="1"/>
    <col min="13832" max="14080" width="9.140625" style="376"/>
    <col min="14081" max="14081" width="5.42578125" style="376" customWidth="1"/>
    <col min="14082" max="14082" width="52.140625" style="376" customWidth="1"/>
    <col min="14083" max="14083" width="7.5703125" style="376" customWidth="1"/>
    <col min="14084" max="14084" width="6.28515625" style="376" customWidth="1"/>
    <col min="14085" max="14085" width="10.42578125" style="376" customWidth="1"/>
    <col min="14086" max="14086" width="12.28515625" style="376" customWidth="1"/>
    <col min="14087" max="14087" width="17.85546875" style="376" customWidth="1"/>
    <col min="14088" max="14336" width="9.140625" style="376"/>
    <col min="14337" max="14337" width="5.42578125" style="376" customWidth="1"/>
    <col min="14338" max="14338" width="52.140625" style="376" customWidth="1"/>
    <col min="14339" max="14339" width="7.5703125" style="376" customWidth="1"/>
    <col min="14340" max="14340" width="6.28515625" style="376" customWidth="1"/>
    <col min="14341" max="14341" width="10.42578125" style="376" customWidth="1"/>
    <col min="14342" max="14342" width="12.28515625" style="376" customWidth="1"/>
    <col min="14343" max="14343" width="17.85546875" style="376" customWidth="1"/>
    <col min="14344" max="14592" width="9.140625" style="376"/>
    <col min="14593" max="14593" width="5.42578125" style="376" customWidth="1"/>
    <col min="14594" max="14594" width="52.140625" style="376" customWidth="1"/>
    <col min="14595" max="14595" width="7.5703125" style="376" customWidth="1"/>
    <col min="14596" max="14596" width="6.28515625" style="376" customWidth="1"/>
    <col min="14597" max="14597" width="10.42578125" style="376" customWidth="1"/>
    <col min="14598" max="14598" width="12.28515625" style="376" customWidth="1"/>
    <col min="14599" max="14599" width="17.85546875" style="376" customWidth="1"/>
    <col min="14600" max="14848" width="9.140625" style="376"/>
    <col min="14849" max="14849" width="5.42578125" style="376" customWidth="1"/>
    <col min="14850" max="14850" width="52.140625" style="376" customWidth="1"/>
    <col min="14851" max="14851" width="7.5703125" style="376" customWidth="1"/>
    <col min="14852" max="14852" width="6.28515625" style="376" customWidth="1"/>
    <col min="14853" max="14853" width="10.42578125" style="376" customWidth="1"/>
    <col min="14854" max="14854" width="12.28515625" style="376" customWidth="1"/>
    <col min="14855" max="14855" width="17.85546875" style="376" customWidth="1"/>
    <col min="14856" max="15104" width="9.140625" style="376"/>
    <col min="15105" max="15105" width="5.42578125" style="376" customWidth="1"/>
    <col min="15106" max="15106" width="52.140625" style="376" customWidth="1"/>
    <col min="15107" max="15107" width="7.5703125" style="376" customWidth="1"/>
    <col min="15108" max="15108" width="6.28515625" style="376" customWidth="1"/>
    <col min="15109" max="15109" width="10.42578125" style="376" customWidth="1"/>
    <col min="15110" max="15110" width="12.28515625" style="376" customWidth="1"/>
    <col min="15111" max="15111" width="17.85546875" style="376" customWidth="1"/>
    <col min="15112" max="15360" width="9.140625" style="376"/>
    <col min="15361" max="15361" width="5.42578125" style="376" customWidth="1"/>
    <col min="15362" max="15362" width="52.140625" style="376" customWidth="1"/>
    <col min="15363" max="15363" width="7.5703125" style="376" customWidth="1"/>
    <col min="15364" max="15364" width="6.28515625" style="376" customWidth="1"/>
    <col min="15365" max="15365" width="10.42578125" style="376" customWidth="1"/>
    <col min="15366" max="15366" width="12.28515625" style="376" customWidth="1"/>
    <col min="15367" max="15367" width="17.85546875" style="376" customWidth="1"/>
    <col min="15368" max="15616" width="9.140625" style="376"/>
    <col min="15617" max="15617" width="5.42578125" style="376" customWidth="1"/>
    <col min="15618" max="15618" width="52.140625" style="376" customWidth="1"/>
    <col min="15619" max="15619" width="7.5703125" style="376" customWidth="1"/>
    <col min="15620" max="15620" width="6.28515625" style="376" customWidth="1"/>
    <col min="15621" max="15621" width="10.42578125" style="376" customWidth="1"/>
    <col min="15622" max="15622" width="12.28515625" style="376" customWidth="1"/>
    <col min="15623" max="15623" width="17.85546875" style="376" customWidth="1"/>
    <col min="15624" max="15872" width="9.140625" style="376"/>
    <col min="15873" max="15873" width="5.42578125" style="376" customWidth="1"/>
    <col min="15874" max="15874" width="52.140625" style="376" customWidth="1"/>
    <col min="15875" max="15875" width="7.5703125" style="376" customWidth="1"/>
    <col min="15876" max="15876" width="6.28515625" style="376" customWidth="1"/>
    <col min="15877" max="15877" width="10.42578125" style="376" customWidth="1"/>
    <col min="15878" max="15878" width="12.28515625" style="376" customWidth="1"/>
    <col min="15879" max="15879" width="17.85546875" style="376" customWidth="1"/>
    <col min="15880" max="16128" width="9.140625" style="376"/>
    <col min="16129" max="16129" width="5.42578125" style="376" customWidth="1"/>
    <col min="16130" max="16130" width="52.140625" style="376" customWidth="1"/>
    <col min="16131" max="16131" width="7.5703125" style="376" customWidth="1"/>
    <col min="16132" max="16132" width="6.28515625" style="376" customWidth="1"/>
    <col min="16133" max="16133" width="10.42578125" style="376" customWidth="1"/>
    <col min="16134" max="16134" width="12.28515625" style="376" customWidth="1"/>
    <col min="16135" max="16135" width="17.85546875" style="376" customWidth="1"/>
    <col min="16136" max="16384" width="9.140625" style="376"/>
  </cols>
  <sheetData>
    <row r="1" spans="1:256" s="374" customFormat="1">
      <c r="A1" s="554" t="s">
        <v>202</v>
      </c>
      <c r="B1" s="555" t="s">
        <v>203</v>
      </c>
      <c r="C1" s="556" t="s">
        <v>96</v>
      </c>
      <c r="D1" s="554" t="s">
        <v>95</v>
      </c>
      <c r="E1" s="494" t="s">
        <v>204</v>
      </c>
      <c r="F1" s="556" t="s">
        <v>205</v>
      </c>
      <c r="G1" s="554"/>
    </row>
    <row r="2" spans="1:256">
      <c r="A2" s="557"/>
      <c r="B2" s="558"/>
    </row>
    <row r="4" spans="1:256">
      <c r="A4" s="561">
        <v>1</v>
      </c>
      <c r="B4" s="562" t="s">
        <v>206</v>
      </c>
      <c r="C4" s="563"/>
      <c r="D4" s="564"/>
      <c r="E4" s="392"/>
      <c r="F4" s="624"/>
      <c r="G4" s="625"/>
    </row>
    <row r="5" spans="1:256">
      <c r="A5" s="565"/>
      <c r="B5" s="562" t="s">
        <v>207</v>
      </c>
      <c r="C5" s="563"/>
      <c r="D5" s="564"/>
      <c r="E5" s="392"/>
      <c r="F5" s="624"/>
      <c r="G5" s="625"/>
    </row>
    <row r="6" spans="1:256">
      <c r="A6" s="565"/>
      <c r="B6" s="566"/>
      <c r="C6" s="563"/>
      <c r="D6" s="564"/>
      <c r="E6" s="392"/>
      <c r="F6" s="624"/>
      <c r="G6" s="625"/>
    </row>
    <row r="7" spans="1:256" s="381" customFormat="1">
      <c r="A7" s="567">
        <f>+$A$4+COUNT(A$6:A6)*0.01+0.01</f>
        <v>1.01</v>
      </c>
      <c r="B7" s="568" t="s">
        <v>208</v>
      </c>
      <c r="C7" s="569"/>
      <c r="D7" s="570"/>
      <c r="E7" s="495"/>
      <c r="F7" s="380"/>
      <c r="G7" s="623"/>
      <c r="IU7" s="376"/>
      <c r="IV7" s="376"/>
    </row>
    <row r="8" spans="1:256" s="381" customFormat="1">
      <c r="A8" s="567"/>
      <c r="B8" s="382" t="s">
        <v>209</v>
      </c>
      <c r="C8" s="571">
        <v>2</v>
      </c>
      <c r="D8" s="572" t="s">
        <v>17</v>
      </c>
      <c r="E8" s="496"/>
      <c r="F8" s="626"/>
      <c r="G8" s="623"/>
      <c r="IU8" s="376"/>
      <c r="IV8" s="376"/>
    </row>
    <row r="9" spans="1:256" s="381" customFormat="1">
      <c r="A9" s="573"/>
      <c r="B9" s="382" t="s">
        <v>210</v>
      </c>
      <c r="C9" s="571">
        <v>2</v>
      </c>
      <c r="D9" s="572" t="s">
        <v>17</v>
      </c>
      <c r="E9" s="496"/>
      <c r="F9" s="626"/>
      <c r="G9" s="623"/>
      <c r="IU9" s="376"/>
      <c r="IV9" s="376"/>
    </row>
    <row r="10" spans="1:256" s="381" customFormat="1">
      <c r="A10" s="573"/>
      <c r="B10" s="383" t="s">
        <v>211</v>
      </c>
      <c r="C10" s="571">
        <v>1</v>
      </c>
      <c r="D10" s="572" t="s">
        <v>21</v>
      </c>
      <c r="E10" s="497"/>
      <c r="F10" s="384"/>
      <c r="G10" s="623"/>
      <c r="IU10" s="376"/>
      <c r="IV10" s="376"/>
    </row>
    <row r="11" spans="1:256" s="381" customFormat="1">
      <c r="A11" s="573"/>
      <c r="B11" s="383" t="s">
        <v>212</v>
      </c>
      <c r="C11" s="571">
        <v>1</v>
      </c>
      <c r="D11" s="572" t="s">
        <v>21</v>
      </c>
      <c r="E11" s="497"/>
      <c r="F11" s="384"/>
      <c r="G11" s="623"/>
      <c r="IU11" s="376"/>
      <c r="IV11" s="376"/>
    </row>
    <row r="12" spans="1:256" s="381" customFormat="1">
      <c r="A12" s="574"/>
      <c r="B12" s="385" t="s">
        <v>213</v>
      </c>
      <c r="C12" s="575">
        <v>1</v>
      </c>
      <c r="D12" s="576" t="s">
        <v>21</v>
      </c>
      <c r="E12" s="498"/>
      <c r="F12" s="386"/>
      <c r="G12" s="623"/>
      <c r="IU12" s="376"/>
      <c r="IV12" s="376"/>
    </row>
    <row r="13" spans="1:256" s="381" customFormat="1">
      <c r="A13" s="573"/>
      <c r="B13" s="382" t="s">
        <v>214</v>
      </c>
      <c r="C13" s="571">
        <v>1</v>
      </c>
      <c r="D13" s="572" t="s">
        <v>21</v>
      </c>
      <c r="E13" s="499"/>
      <c r="F13" s="474">
        <f>C13*E13</f>
        <v>0</v>
      </c>
      <c r="G13" s="623"/>
      <c r="IU13" s="376"/>
      <c r="IV13" s="376"/>
    </row>
    <row r="14" spans="1:256" s="381" customFormat="1">
      <c r="A14" s="573"/>
      <c r="B14" s="577"/>
      <c r="C14" s="563"/>
      <c r="D14" s="564"/>
      <c r="E14" s="375"/>
      <c r="F14" s="559"/>
      <c r="G14" s="623"/>
      <c r="IU14" s="376"/>
      <c r="IV14" s="376"/>
    </row>
    <row r="15" spans="1:256" s="381" customFormat="1">
      <c r="A15" s="573"/>
      <c r="B15" s="577"/>
      <c r="C15" s="563"/>
      <c r="D15" s="564"/>
      <c r="E15" s="375"/>
      <c r="F15" s="559"/>
      <c r="G15" s="623"/>
      <c r="IU15" s="376"/>
      <c r="IV15" s="376"/>
    </row>
    <row r="16" spans="1:256" s="381" customFormat="1">
      <c r="A16" s="567">
        <f>+$A$4+COUNT(A$6:A15)*0.01+0.01</f>
        <v>1.02</v>
      </c>
      <c r="B16" s="568" t="s">
        <v>215</v>
      </c>
      <c r="C16" s="569"/>
      <c r="D16" s="570"/>
      <c r="E16" s="495"/>
      <c r="F16" s="380"/>
      <c r="G16" s="623"/>
      <c r="IU16" s="376"/>
      <c r="IV16" s="376"/>
    </row>
    <row r="17" spans="1:256" s="381" customFormat="1">
      <c r="A17" s="567"/>
      <c r="B17" s="382" t="s">
        <v>209</v>
      </c>
      <c r="C17" s="571">
        <v>2</v>
      </c>
      <c r="D17" s="572" t="s">
        <v>17</v>
      </c>
      <c r="E17" s="496"/>
      <c r="F17" s="626"/>
      <c r="G17" s="623"/>
      <c r="IU17" s="376"/>
      <c r="IV17" s="376"/>
    </row>
    <row r="18" spans="1:256" s="381" customFormat="1">
      <c r="A18" s="573"/>
      <c r="B18" s="382" t="s">
        <v>210</v>
      </c>
      <c r="C18" s="571">
        <v>3</v>
      </c>
      <c r="D18" s="572" t="s">
        <v>17</v>
      </c>
      <c r="E18" s="496"/>
      <c r="F18" s="626"/>
      <c r="G18" s="623"/>
      <c r="IU18" s="376"/>
      <c r="IV18" s="376"/>
    </row>
    <row r="19" spans="1:256" s="381" customFormat="1">
      <c r="A19" s="573"/>
      <c r="B19" s="383" t="s">
        <v>211</v>
      </c>
      <c r="C19" s="571">
        <v>1</v>
      </c>
      <c r="D19" s="572" t="s">
        <v>21</v>
      </c>
      <c r="E19" s="497"/>
      <c r="F19" s="384"/>
      <c r="G19" s="623"/>
      <c r="IU19" s="376"/>
      <c r="IV19" s="376"/>
    </row>
    <row r="20" spans="1:256" s="381" customFormat="1">
      <c r="A20" s="573"/>
      <c r="B20" s="383" t="s">
        <v>212</v>
      </c>
      <c r="C20" s="571">
        <v>1</v>
      </c>
      <c r="D20" s="572" t="s">
        <v>21</v>
      </c>
      <c r="E20" s="497"/>
      <c r="F20" s="384"/>
      <c r="G20" s="623"/>
      <c r="IU20" s="376"/>
      <c r="IV20" s="376"/>
    </row>
    <row r="21" spans="1:256" s="381" customFormat="1">
      <c r="A21" s="574"/>
      <c r="B21" s="385" t="s">
        <v>213</v>
      </c>
      <c r="C21" s="575">
        <v>1</v>
      </c>
      <c r="D21" s="576" t="s">
        <v>21</v>
      </c>
      <c r="E21" s="498"/>
      <c r="F21" s="386"/>
      <c r="G21" s="623"/>
      <c r="IU21" s="376"/>
      <c r="IV21" s="376"/>
    </row>
    <row r="22" spans="1:256" s="381" customFormat="1">
      <c r="A22" s="573"/>
      <c r="B22" s="382" t="s">
        <v>214</v>
      </c>
      <c r="C22" s="571">
        <v>1</v>
      </c>
      <c r="D22" s="572" t="s">
        <v>21</v>
      </c>
      <c r="E22" s="499"/>
      <c r="F22" s="380">
        <f>C22*E22</f>
        <v>0</v>
      </c>
      <c r="G22" s="623"/>
      <c r="IU22" s="376"/>
      <c r="IV22" s="376"/>
    </row>
    <row r="23" spans="1:256" s="381" customFormat="1">
      <c r="A23" s="573"/>
      <c r="B23" s="577"/>
      <c r="C23" s="563"/>
      <c r="D23" s="564"/>
      <c r="E23" s="375"/>
      <c r="F23" s="559"/>
      <c r="G23" s="623"/>
      <c r="IU23" s="376"/>
      <c r="IV23" s="376"/>
    </row>
    <row r="24" spans="1:256" s="381" customFormat="1">
      <c r="A24" s="573"/>
      <c r="B24" s="577"/>
      <c r="C24" s="563"/>
      <c r="D24" s="564"/>
      <c r="E24" s="392"/>
      <c r="F24" s="627"/>
      <c r="G24" s="625"/>
      <c r="IU24" s="376"/>
      <c r="IV24" s="376"/>
    </row>
    <row r="25" spans="1:256" s="381" customFormat="1">
      <c r="A25" s="567">
        <f>+$A$4+COUNT(A$6:A24)*0.01+0.01</f>
        <v>1.03</v>
      </c>
      <c r="B25" s="568" t="s">
        <v>216</v>
      </c>
      <c r="C25" s="569"/>
      <c r="D25" s="570"/>
      <c r="E25" s="495"/>
      <c r="F25" s="380"/>
      <c r="G25" s="623"/>
      <c r="IU25" s="376"/>
      <c r="IV25" s="376"/>
    </row>
    <row r="26" spans="1:256" s="381" customFormat="1">
      <c r="A26" s="573"/>
      <c r="B26" s="382" t="s">
        <v>210</v>
      </c>
      <c r="C26" s="571">
        <v>1</v>
      </c>
      <c r="D26" s="572" t="s">
        <v>17</v>
      </c>
      <c r="E26" s="496"/>
      <c r="F26" s="626"/>
      <c r="G26" s="623"/>
      <c r="IU26" s="376"/>
      <c r="IV26" s="376"/>
    </row>
    <row r="27" spans="1:256" s="381" customFormat="1">
      <c r="A27" s="573"/>
      <c r="B27" s="383" t="s">
        <v>211</v>
      </c>
      <c r="C27" s="571">
        <v>1</v>
      </c>
      <c r="D27" s="572" t="s">
        <v>21</v>
      </c>
      <c r="E27" s="497"/>
      <c r="F27" s="384"/>
      <c r="G27" s="623"/>
      <c r="IU27" s="376"/>
      <c r="IV27" s="376"/>
    </row>
    <row r="28" spans="1:256" s="381" customFormat="1">
      <c r="A28" s="573"/>
      <c r="B28" s="383" t="s">
        <v>212</v>
      </c>
      <c r="C28" s="571">
        <v>1</v>
      </c>
      <c r="D28" s="572" t="s">
        <v>21</v>
      </c>
      <c r="E28" s="497"/>
      <c r="F28" s="384"/>
      <c r="G28" s="623"/>
      <c r="IU28" s="376"/>
      <c r="IV28" s="376"/>
    </row>
    <row r="29" spans="1:256" s="381" customFormat="1">
      <c r="A29" s="574"/>
      <c r="B29" s="385" t="s">
        <v>213</v>
      </c>
      <c r="C29" s="575">
        <v>1</v>
      </c>
      <c r="D29" s="576" t="s">
        <v>21</v>
      </c>
      <c r="E29" s="498"/>
      <c r="F29" s="386"/>
      <c r="G29" s="623"/>
      <c r="IU29" s="376"/>
      <c r="IV29" s="376"/>
    </row>
    <row r="30" spans="1:256" s="381" customFormat="1">
      <c r="A30" s="573"/>
      <c r="B30" s="382" t="s">
        <v>214</v>
      </c>
      <c r="C30" s="571">
        <v>1</v>
      </c>
      <c r="D30" s="572" t="s">
        <v>21</v>
      </c>
      <c r="E30" s="499"/>
      <c r="F30" s="380">
        <f>C30*E30</f>
        <v>0</v>
      </c>
      <c r="G30" s="623"/>
      <c r="IU30" s="376"/>
      <c r="IV30" s="376"/>
    </row>
    <row r="31" spans="1:256" s="381" customFormat="1">
      <c r="A31" s="573"/>
      <c r="B31" s="577"/>
      <c r="C31" s="563"/>
      <c r="D31" s="564"/>
      <c r="E31" s="392"/>
      <c r="F31" s="627"/>
      <c r="G31" s="625"/>
      <c r="IU31" s="376"/>
      <c r="IV31" s="376"/>
    </row>
    <row r="32" spans="1:256" s="381" customFormat="1">
      <c r="A32" s="573"/>
      <c r="B32" s="577"/>
      <c r="C32" s="563"/>
      <c r="D32" s="564"/>
      <c r="E32" s="392"/>
      <c r="F32" s="627"/>
      <c r="G32" s="625"/>
      <c r="IU32" s="376"/>
      <c r="IV32" s="376"/>
    </row>
    <row r="33" spans="1:256" s="381" customFormat="1">
      <c r="A33" s="567">
        <f>+$A$4+COUNT(A$6:A32)*0.01+0.01</f>
        <v>1.04</v>
      </c>
      <c r="B33" s="568" t="s">
        <v>217</v>
      </c>
      <c r="C33" s="569"/>
      <c r="D33" s="570"/>
      <c r="E33" s="495"/>
      <c r="F33" s="380"/>
      <c r="G33" s="623"/>
      <c r="IU33" s="376"/>
      <c r="IV33" s="376"/>
    </row>
    <row r="34" spans="1:256" s="381" customFormat="1">
      <c r="A34" s="567"/>
      <c r="B34" s="382" t="s">
        <v>209</v>
      </c>
      <c r="C34" s="571">
        <v>2</v>
      </c>
      <c r="D34" s="572" t="s">
        <v>17</v>
      </c>
      <c r="E34" s="496"/>
      <c r="F34" s="626"/>
      <c r="G34" s="623"/>
      <c r="IU34" s="376"/>
      <c r="IV34" s="376"/>
    </row>
    <row r="35" spans="1:256" s="381" customFormat="1">
      <c r="A35" s="573"/>
      <c r="B35" s="382" t="s">
        <v>210</v>
      </c>
      <c r="C35" s="571">
        <v>3</v>
      </c>
      <c r="D35" s="572" t="s">
        <v>17</v>
      </c>
      <c r="E35" s="496"/>
      <c r="F35" s="626"/>
      <c r="G35" s="623"/>
      <c r="IU35" s="376"/>
      <c r="IV35" s="376"/>
    </row>
    <row r="36" spans="1:256" s="381" customFormat="1">
      <c r="A36" s="573"/>
      <c r="B36" s="383" t="s">
        <v>211</v>
      </c>
      <c r="C36" s="571">
        <v>1</v>
      </c>
      <c r="D36" s="572" t="s">
        <v>21</v>
      </c>
      <c r="E36" s="497"/>
      <c r="F36" s="384"/>
      <c r="G36" s="623"/>
      <c r="IU36" s="376"/>
      <c r="IV36" s="376"/>
    </row>
    <row r="37" spans="1:256" s="381" customFormat="1">
      <c r="A37" s="573"/>
      <c r="B37" s="383" t="s">
        <v>212</v>
      </c>
      <c r="C37" s="571">
        <v>1</v>
      </c>
      <c r="D37" s="572" t="s">
        <v>21</v>
      </c>
      <c r="E37" s="497"/>
      <c r="F37" s="384"/>
      <c r="G37" s="623"/>
      <c r="IU37" s="376"/>
      <c r="IV37" s="376"/>
    </row>
    <row r="38" spans="1:256" s="381" customFormat="1">
      <c r="A38" s="574"/>
      <c r="B38" s="385" t="s">
        <v>213</v>
      </c>
      <c r="C38" s="575">
        <v>1</v>
      </c>
      <c r="D38" s="576" t="s">
        <v>21</v>
      </c>
      <c r="E38" s="498"/>
      <c r="F38" s="386"/>
      <c r="G38" s="623"/>
      <c r="IU38" s="376"/>
      <c r="IV38" s="376"/>
    </row>
    <row r="39" spans="1:256" s="381" customFormat="1">
      <c r="A39" s="573"/>
      <c r="B39" s="382" t="s">
        <v>214</v>
      </c>
      <c r="C39" s="571">
        <v>1</v>
      </c>
      <c r="D39" s="572" t="s">
        <v>21</v>
      </c>
      <c r="E39" s="499"/>
      <c r="F39" s="380">
        <f>C39*E39</f>
        <v>0</v>
      </c>
      <c r="G39" s="623"/>
      <c r="IU39" s="376"/>
      <c r="IV39" s="376"/>
    </row>
    <row r="40" spans="1:256" s="381" customFormat="1">
      <c r="A40" s="573"/>
      <c r="B40" s="577"/>
      <c r="C40" s="563"/>
      <c r="D40" s="564"/>
      <c r="E40" s="392"/>
      <c r="F40" s="627"/>
      <c r="G40" s="625"/>
      <c r="IU40" s="376"/>
      <c r="IV40" s="376"/>
    </row>
    <row r="41" spans="1:256" s="381" customFormat="1" ht="25.5">
      <c r="A41" s="567">
        <f>+$A$4+COUNT(A$6:A40)*0.01+0.01</f>
        <v>1.05</v>
      </c>
      <c r="B41" s="568" t="s">
        <v>218</v>
      </c>
      <c r="C41" s="578">
        <v>94</v>
      </c>
      <c r="D41" s="564" t="s">
        <v>21</v>
      </c>
      <c r="E41" s="500"/>
      <c r="F41" s="628">
        <f>C41*E41</f>
        <v>0</v>
      </c>
      <c r="G41" s="625"/>
      <c r="I41" s="377"/>
      <c r="J41" s="378"/>
      <c r="IU41" s="376"/>
      <c r="IV41" s="376"/>
    </row>
    <row r="42" spans="1:256" s="381" customFormat="1">
      <c r="A42" s="573" t="s">
        <v>219</v>
      </c>
      <c r="B42" s="577" t="s">
        <v>220</v>
      </c>
      <c r="C42" s="578"/>
      <c r="D42" s="564"/>
      <c r="E42" s="392"/>
      <c r="F42" s="627"/>
      <c r="G42" s="625"/>
      <c r="IU42" s="376"/>
      <c r="IV42" s="376"/>
    </row>
    <row r="43" spans="1:256" s="381" customFormat="1">
      <c r="A43" s="573" t="s">
        <v>219</v>
      </c>
      <c r="B43" s="577" t="s">
        <v>221</v>
      </c>
      <c r="C43" s="578"/>
      <c r="D43" s="564"/>
      <c r="E43" s="392"/>
      <c r="F43" s="627"/>
      <c r="G43" s="625"/>
      <c r="IU43" s="376"/>
      <c r="IV43" s="376"/>
    </row>
    <row r="44" spans="1:256" s="381" customFormat="1" ht="25.5">
      <c r="A44" s="573" t="s">
        <v>219</v>
      </c>
      <c r="B44" s="577" t="s">
        <v>222</v>
      </c>
      <c r="C44" s="578"/>
      <c r="D44" s="564"/>
      <c r="E44" s="392"/>
      <c r="F44" s="627"/>
      <c r="G44" s="625"/>
      <c r="IU44" s="376"/>
      <c r="IV44" s="376"/>
    </row>
    <row r="45" spans="1:256" s="381" customFormat="1">
      <c r="A45" s="573" t="s">
        <v>219</v>
      </c>
      <c r="B45" s="577" t="s">
        <v>223</v>
      </c>
      <c r="C45" s="578"/>
      <c r="D45" s="564"/>
      <c r="E45" s="392"/>
      <c r="F45" s="627"/>
      <c r="G45" s="625"/>
      <c r="IU45" s="376"/>
      <c r="IV45" s="376"/>
    </row>
    <row r="46" spans="1:256" s="381" customFormat="1">
      <c r="A46" s="573"/>
      <c r="B46" s="577"/>
      <c r="C46" s="578"/>
      <c r="D46" s="564"/>
      <c r="E46" s="392"/>
      <c r="F46" s="627"/>
      <c r="G46" s="625"/>
      <c r="IU46" s="376"/>
      <c r="IV46" s="376"/>
    </row>
    <row r="47" spans="1:256" s="381" customFormat="1" ht="25.5">
      <c r="A47" s="567">
        <f>+$A$4+COUNT(A$6:A46)*0.01+0.01</f>
        <v>1.06</v>
      </c>
      <c r="B47" s="568" t="s">
        <v>224</v>
      </c>
      <c r="C47" s="578">
        <v>55</v>
      </c>
      <c r="D47" s="564" t="s">
        <v>21</v>
      </c>
      <c r="E47" s="500"/>
      <c r="F47" s="628">
        <f>C47*E47</f>
        <v>0</v>
      </c>
      <c r="G47" s="625"/>
      <c r="I47" s="377"/>
      <c r="J47" s="378"/>
      <c r="IU47" s="376"/>
      <c r="IV47" s="376"/>
    </row>
    <row r="48" spans="1:256" s="381" customFormat="1">
      <c r="A48" s="573" t="s">
        <v>219</v>
      </c>
      <c r="B48" s="577" t="s">
        <v>220</v>
      </c>
      <c r="C48" s="563"/>
      <c r="D48" s="564"/>
      <c r="E48" s="392"/>
      <c r="F48" s="627"/>
      <c r="G48" s="625"/>
      <c r="IU48" s="376"/>
      <c r="IV48" s="376"/>
    </row>
    <row r="49" spans="1:256" s="381" customFormat="1">
      <c r="A49" s="573" t="s">
        <v>219</v>
      </c>
      <c r="B49" s="577" t="s">
        <v>221</v>
      </c>
      <c r="C49" s="563"/>
      <c r="D49" s="564"/>
      <c r="E49" s="392"/>
      <c r="F49" s="627"/>
      <c r="G49" s="625"/>
      <c r="IU49" s="376"/>
      <c r="IV49" s="376"/>
    </row>
    <row r="50" spans="1:256" s="381" customFormat="1" ht="25.5">
      <c r="A50" s="573" t="s">
        <v>219</v>
      </c>
      <c r="B50" s="577" t="s">
        <v>225</v>
      </c>
      <c r="C50" s="563"/>
      <c r="D50" s="564"/>
      <c r="E50" s="392"/>
      <c r="F50" s="627"/>
      <c r="G50" s="625"/>
      <c r="IU50" s="376"/>
      <c r="IV50" s="376"/>
    </row>
    <row r="51" spans="1:256" s="381" customFormat="1">
      <c r="A51" s="573" t="s">
        <v>219</v>
      </c>
      <c r="B51" s="577" t="s">
        <v>223</v>
      </c>
      <c r="C51" s="563"/>
      <c r="D51" s="564"/>
      <c r="E51" s="392"/>
      <c r="F51" s="627"/>
      <c r="G51" s="625"/>
      <c r="IU51" s="376"/>
      <c r="IV51" s="376"/>
    </row>
    <row r="52" spans="1:256" s="381" customFormat="1">
      <c r="A52" s="573"/>
      <c r="B52" s="577"/>
      <c r="C52" s="563"/>
      <c r="D52" s="564"/>
      <c r="E52" s="392"/>
      <c r="F52" s="627"/>
      <c r="G52" s="625"/>
      <c r="IU52" s="376"/>
      <c r="IV52" s="376"/>
    </row>
    <row r="53" spans="1:256" s="381" customFormat="1" ht="42" customHeight="1">
      <c r="A53" s="567">
        <f>+$A$4+COUNT(A$6:A52)*0.01+0.01</f>
        <v>1.07</v>
      </c>
      <c r="B53" s="568" t="s">
        <v>393</v>
      </c>
      <c r="C53" s="578">
        <v>5</v>
      </c>
      <c r="D53" s="564" t="s">
        <v>17</v>
      </c>
      <c r="E53" s="500"/>
      <c r="F53" s="628">
        <f>C53*E53</f>
        <v>0</v>
      </c>
      <c r="G53" s="625"/>
      <c r="IU53" s="376"/>
      <c r="IV53" s="376"/>
    </row>
    <row r="54" spans="1:256" s="381" customFormat="1">
      <c r="A54" s="573"/>
      <c r="B54" s="577"/>
      <c r="C54" s="563"/>
      <c r="D54" s="564"/>
      <c r="E54" s="392"/>
      <c r="F54" s="627"/>
      <c r="G54" s="625"/>
      <c r="IU54" s="376"/>
      <c r="IV54" s="376"/>
    </row>
    <row r="55" spans="1:256" s="381" customFormat="1" ht="56.25" customHeight="1">
      <c r="A55" s="567">
        <f>+$A$4+COUNT(A$6:A54)*0.01+0.01</f>
        <v>1.08</v>
      </c>
      <c r="B55" s="577" t="s">
        <v>394</v>
      </c>
      <c r="C55" s="563">
        <v>11</v>
      </c>
      <c r="D55" s="579" t="s">
        <v>17</v>
      </c>
      <c r="E55" s="500"/>
      <c r="F55" s="627">
        <f>C55*E55</f>
        <v>0</v>
      </c>
      <c r="G55" s="625"/>
      <c r="IU55" s="376"/>
      <c r="IV55" s="376"/>
    </row>
    <row r="56" spans="1:256" s="381" customFormat="1">
      <c r="A56" s="573"/>
      <c r="B56" s="577"/>
      <c r="C56" s="563"/>
      <c r="D56" s="564"/>
      <c r="E56" s="392"/>
      <c r="F56" s="627"/>
      <c r="G56" s="625"/>
      <c r="IU56" s="376"/>
      <c r="IV56" s="376"/>
    </row>
    <row r="57" spans="1:256" s="381" customFormat="1" ht="54.75" customHeight="1">
      <c r="A57" s="567">
        <f>+$A$4+COUNT(A$6:A56)*0.01+0.01</f>
        <v>1.0900000000000001</v>
      </c>
      <c r="B57" s="577" t="s">
        <v>395</v>
      </c>
      <c r="C57" s="563">
        <v>2</v>
      </c>
      <c r="D57" s="579" t="s">
        <v>17</v>
      </c>
      <c r="E57" s="500"/>
      <c r="F57" s="627">
        <f>C57*E57</f>
        <v>0</v>
      </c>
      <c r="G57" s="625"/>
      <c r="IU57" s="376"/>
      <c r="IV57" s="376"/>
    </row>
    <row r="58" spans="1:256" s="381" customFormat="1">
      <c r="A58" s="573"/>
      <c r="B58" s="577"/>
      <c r="C58" s="563"/>
      <c r="D58" s="564"/>
      <c r="E58" s="392"/>
      <c r="F58" s="627"/>
      <c r="G58" s="625"/>
      <c r="IU58" s="376"/>
      <c r="IV58" s="376"/>
    </row>
    <row r="59" spans="1:256" s="391" customFormat="1" ht="25.5">
      <c r="A59" s="567">
        <f>+$A$4+COUNT(A$7:A58)*0.01+0.01</f>
        <v>1.1000000000000001</v>
      </c>
      <c r="B59" s="580" t="s">
        <v>396</v>
      </c>
      <c r="C59" s="563"/>
      <c r="D59" s="579"/>
      <c r="E59" s="392"/>
      <c r="F59" s="627"/>
      <c r="G59" s="625"/>
    </row>
    <row r="60" spans="1:256" s="391" customFormat="1">
      <c r="A60" s="581" t="s">
        <v>219</v>
      </c>
      <c r="B60" s="580" t="s">
        <v>226</v>
      </c>
      <c r="C60" s="563">
        <v>7</v>
      </c>
      <c r="D60" s="579" t="s">
        <v>17</v>
      </c>
      <c r="E60" s="500"/>
      <c r="F60" s="627">
        <f>C60*E60</f>
        <v>0</v>
      </c>
      <c r="G60" s="625"/>
    </row>
    <row r="61" spans="1:256" s="391" customFormat="1">
      <c r="A61" s="581" t="s">
        <v>219</v>
      </c>
      <c r="B61" s="580" t="s">
        <v>227</v>
      </c>
      <c r="C61" s="563">
        <v>29</v>
      </c>
      <c r="D61" s="579" t="s">
        <v>17</v>
      </c>
      <c r="E61" s="500"/>
      <c r="F61" s="627">
        <f>C61*E61</f>
        <v>0</v>
      </c>
      <c r="G61" s="625"/>
    </row>
    <row r="62" spans="1:256" s="391" customFormat="1">
      <c r="A62" s="581" t="s">
        <v>219</v>
      </c>
      <c r="B62" s="580" t="s">
        <v>228</v>
      </c>
      <c r="C62" s="563">
        <v>20</v>
      </c>
      <c r="D62" s="579" t="s">
        <v>17</v>
      </c>
      <c r="E62" s="500"/>
      <c r="F62" s="627">
        <f>C62*E62</f>
        <v>0</v>
      </c>
      <c r="G62" s="625"/>
    </row>
    <row r="63" spans="1:256" s="391" customFormat="1">
      <c r="A63" s="581" t="s">
        <v>219</v>
      </c>
      <c r="B63" s="580" t="s">
        <v>229</v>
      </c>
      <c r="C63" s="563">
        <v>18</v>
      </c>
      <c r="D63" s="579" t="s">
        <v>17</v>
      </c>
      <c r="E63" s="501"/>
      <c r="F63" s="627">
        <f>C63*E63</f>
        <v>0</v>
      </c>
      <c r="G63" s="625"/>
    </row>
    <row r="64" spans="1:256" s="381" customFormat="1">
      <c r="A64" s="573"/>
      <c r="B64" s="577"/>
      <c r="C64" s="563"/>
      <c r="D64" s="564"/>
      <c r="E64" s="392"/>
      <c r="F64" s="627"/>
      <c r="G64" s="625"/>
      <c r="IU64" s="376"/>
      <c r="IV64" s="376"/>
    </row>
    <row r="65" spans="1:256" s="391" customFormat="1" ht="45.75" customHeight="1">
      <c r="A65" s="567">
        <f>+$A$4+COUNT(A$7:A64)*0.01+0.01</f>
        <v>1.1100000000000001</v>
      </c>
      <c r="B65" s="580" t="s">
        <v>230</v>
      </c>
      <c r="C65" s="563">
        <v>9</v>
      </c>
      <c r="D65" s="579" t="s">
        <v>17</v>
      </c>
      <c r="E65" s="500"/>
      <c r="F65" s="627">
        <f>C65*E65</f>
        <v>0</v>
      </c>
      <c r="G65" s="625"/>
    </row>
    <row r="66" spans="1:256" s="391" customFormat="1">
      <c r="A66" s="567"/>
      <c r="B66" s="580"/>
      <c r="C66" s="563"/>
      <c r="D66" s="579"/>
      <c r="E66" s="392"/>
      <c r="F66" s="627"/>
      <c r="G66" s="625"/>
    </row>
    <row r="67" spans="1:256" s="391" customFormat="1">
      <c r="A67" s="567">
        <f>+$A$4+COUNT(A$7:A66)*0.01+0.01</f>
        <v>1.1200000000000001</v>
      </c>
      <c r="B67" s="580" t="s">
        <v>231</v>
      </c>
      <c r="C67" s="563"/>
      <c r="D67" s="579"/>
      <c r="E67" s="392"/>
      <c r="F67" s="627"/>
      <c r="G67" s="625"/>
    </row>
    <row r="68" spans="1:256" s="391" customFormat="1">
      <c r="A68" s="581" t="s">
        <v>219</v>
      </c>
      <c r="B68" s="580" t="s">
        <v>232</v>
      </c>
      <c r="C68" s="563">
        <v>75</v>
      </c>
      <c r="D68" s="579" t="s">
        <v>17</v>
      </c>
      <c r="E68" s="500"/>
      <c r="F68" s="627">
        <f>C68*E68</f>
        <v>0</v>
      </c>
      <c r="G68" s="625"/>
    </row>
    <row r="69" spans="1:256" s="381" customFormat="1" ht="43.5" customHeight="1">
      <c r="A69" s="581" t="s">
        <v>219</v>
      </c>
      <c r="B69" s="577" t="s">
        <v>397</v>
      </c>
      <c r="C69" s="563">
        <v>64</v>
      </c>
      <c r="D69" s="579" t="s">
        <v>17</v>
      </c>
      <c r="E69" s="500"/>
      <c r="F69" s="627">
        <f>C69*E69</f>
        <v>0</v>
      </c>
      <c r="G69" s="625"/>
      <c r="IU69" s="376"/>
      <c r="IV69" s="376"/>
    </row>
    <row r="70" spans="1:256" s="381" customFormat="1" ht="42.75" customHeight="1">
      <c r="A70" s="581" t="s">
        <v>219</v>
      </c>
      <c r="B70" s="577" t="s">
        <v>398</v>
      </c>
      <c r="C70" s="563">
        <v>37</v>
      </c>
      <c r="D70" s="579" t="s">
        <v>17</v>
      </c>
      <c r="E70" s="500"/>
      <c r="F70" s="627">
        <f>C70*E70</f>
        <v>0</v>
      </c>
      <c r="G70" s="625"/>
      <c r="IU70" s="376"/>
      <c r="IV70" s="376"/>
    </row>
    <row r="71" spans="1:256" ht="57" customHeight="1">
      <c r="A71" s="581" t="s">
        <v>219</v>
      </c>
      <c r="B71" s="577" t="s">
        <v>399</v>
      </c>
      <c r="C71" s="563">
        <v>11</v>
      </c>
      <c r="D71" s="564" t="s">
        <v>17</v>
      </c>
      <c r="E71" s="500"/>
      <c r="F71" s="627">
        <f>C71*E71</f>
        <v>0</v>
      </c>
      <c r="G71" s="625"/>
    </row>
    <row r="72" spans="1:256" s="381" customFormat="1">
      <c r="A72" s="582"/>
      <c r="B72" s="577"/>
      <c r="C72" s="563"/>
      <c r="D72" s="564"/>
      <c r="E72" s="392"/>
      <c r="F72" s="627"/>
      <c r="G72" s="625"/>
      <c r="IU72" s="376"/>
      <c r="IV72" s="376"/>
    </row>
    <row r="73" spans="1:256" s="391" customFormat="1" ht="57.75" customHeight="1">
      <c r="A73" s="567">
        <f>+$A$4+COUNT(A$7:A72)*0.01+0.01</f>
        <v>1.1300000000000001</v>
      </c>
      <c r="B73" s="580" t="s">
        <v>233</v>
      </c>
      <c r="C73" s="563">
        <v>7</v>
      </c>
      <c r="D73" s="579" t="s">
        <v>17</v>
      </c>
      <c r="E73" s="500"/>
      <c r="F73" s="627">
        <f>C73*E73</f>
        <v>0</v>
      </c>
      <c r="G73" s="625"/>
    </row>
    <row r="74" spans="1:256" s="381" customFormat="1">
      <c r="A74" s="567"/>
      <c r="B74" s="577"/>
      <c r="C74" s="563"/>
      <c r="D74" s="564"/>
      <c r="E74" s="392"/>
      <c r="F74" s="627"/>
      <c r="G74" s="625"/>
      <c r="IU74" s="376"/>
      <c r="IV74" s="376"/>
    </row>
    <row r="75" spans="1:256" s="391" customFormat="1" ht="57" customHeight="1">
      <c r="A75" s="567">
        <f>+$A$4+COUNT(A$7:A74)*0.01+0.01</f>
        <v>1.1399999999999999</v>
      </c>
      <c r="B75" s="580" t="s">
        <v>234</v>
      </c>
      <c r="C75" s="563">
        <v>14</v>
      </c>
      <c r="D75" s="579" t="s">
        <v>17</v>
      </c>
      <c r="E75" s="500"/>
      <c r="F75" s="627">
        <f>C75*E75</f>
        <v>0</v>
      </c>
      <c r="G75" s="625"/>
    </row>
    <row r="76" spans="1:256" s="381" customFormat="1">
      <c r="A76" s="567"/>
      <c r="B76" s="577"/>
      <c r="C76" s="563"/>
      <c r="D76" s="564"/>
      <c r="E76" s="392"/>
      <c r="F76" s="627"/>
      <c r="G76" s="625"/>
      <c r="IU76" s="376"/>
      <c r="IV76" s="376"/>
    </row>
    <row r="77" spans="1:256" s="391" customFormat="1" ht="57" customHeight="1">
      <c r="A77" s="567">
        <f>+$A$4+COUNT(A$7:A76)*0.01+0.01</f>
        <v>1.1500000000000001</v>
      </c>
      <c r="B77" s="580" t="s">
        <v>235</v>
      </c>
      <c r="C77" s="563">
        <v>23</v>
      </c>
      <c r="D77" s="579" t="s">
        <v>17</v>
      </c>
      <c r="E77" s="500"/>
      <c r="F77" s="627">
        <f>C77*E77</f>
        <v>0</v>
      </c>
      <c r="G77" s="625"/>
    </row>
    <row r="78" spans="1:256" s="381" customFormat="1">
      <c r="A78" s="567"/>
      <c r="B78" s="577"/>
      <c r="C78" s="563"/>
      <c r="D78" s="564"/>
      <c r="E78" s="392"/>
      <c r="F78" s="627"/>
      <c r="G78" s="625"/>
      <c r="IU78" s="376"/>
      <c r="IV78" s="376"/>
    </row>
    <row r="79" spans="1:256" s="391" customFormat="1" ht="54" customHeight="1">
      <c r="A79" s="567">
        <f>+$A$4+COUNT(A$7:A78)*0.01+0.01</f>
        <v>1.1599999999999999</v>
      </c>
      <c r="B79" s="580" t="s">
        <v>236</v>
      </c>
      <c r="C79" s="563">
        <v>15</v>
      </c>
      <c r="D79" s="579" t="s">
        <v>17</v>
      </c>
      <c r="E79" s="500"/>
      <c r="F79" s="627">
        <f>C79*E79</f>
        <v>0</v>
      </c>
      <c r="G79" s="625"/>
    </row>
    <row r="80" spans="1:256" s="381" customFormat="1">
      <c r="A80" s="567"/>
      <c r="B80" s="577"/>
      <c r="C80" s="563"/>
      <c r="D80" s="564"/>
      <c r="E80" s="392"/>
      <c r="F80" s="627"/>
      <c r="G80" s="625"/>
      <c r="IU80" s="376"/>
      <c r="IV80" s="376"/>
    </row>
    <row r="81" spans="1:256" s="391" customFormat="1" ht="57" customHeight="1">
      <c r="A81" s="567">
        <f>+$A$4+COUNT(A$7:A80)*0.01+0.01</f>
        <v>1.17</v>
      </c>
      <c r="B81" s="580" t="s">
        <v>237</v>
      </c>
      <c r="C81" s="563">
        <v>59</v>
      </c>
      <c r="D81" s="579" t="s">
        <v>17</v>
      </c>
      <c r="E81" s="500"/>
      <c r="F81" s="627">
        <f>C81*E81</f>
        <v>0</v>
      </c>
      <c r="G81" s="625"/>
    </row>
    <row r="82" spans="1:256" s="391" customFormat="1">
      <c r="A82" s="567"/>
      <c r="B82" s="580"/>
      <c r="C82" s="563"/>
      <c r="D82" s="579"/>
      <c r="E82" s="392"/>
      <c r="F82" s="627"/>
      <c r="G82" s="625"/>
    </row>
    <row r="83" spans="1:256" s="391" customFormat="1" ht="59.25" customHeight="1">
      <c r="A83" s="567">
        <f>+$A$4+COUNT(A$7:A82)*0.01+0.01</f>
        <v>1.18</v>
      </c>
      <c r="B83" s="580" t="s">
        <v>238</v>
      </c>
      <c r="C83" s="563">
        <v>3</v>
      </c>
      <c r="D83" s="579" t="s">
        <v>17</v>
      </c>
      <c r="E83" s="500"/>
      <c r="F83" s="627">
        <f>C83*E83</f>
        <v>0</v>
      </c>
      <c r="G83" s="625"/>
    </row>
    <row r="84" spans="1:256" s="381" customFormat="1">
      <c r="A84" s="567"/>
      <c r="B84" s="577"/>
      <c r="C84" s="563"/>
      <c r="D84" s="564"/>
      <c r="E84" s="392"/>
      <c r="F84" s="627"/>
      <c r="G84" s="625"/>
      <c r="IU84" s="376"/>
      <c r="IV84" s="376"/>
    </row>
    <row r="85" spans="1:256" s="391" customFormat="1" ht="56.25" customHeight="1">
      <c r="A85" s="567">
        <f>+$A$4+COUNT(A$7:A84)*0.01+0.01</f>
        <v>1.19</v>
      </c>
      <c r="B85" s="580" t="s">
        <v>239</v>
      </c>
      <c r="C85" s="563">
        <v>15</v>
      </c>
      <c r="D85" s="579" t="s">
        <v>17</v>
      </c>
      <c r="E85" s="500"/>
      <c r="F85" s="627">
        <f>C85*E85</f>
        <v>0</v>
      </c>
      <c r="G85" s="625"/>
    </row>
    <row r="86" spans="1:256" s="381" customFormat="1">
      <c r="A86" s="567"/>
      <c r="B86" s="577"/>
      <c r="C86" s="563"/>
      <c r="D86" s="564"/>
      <c r="E86" s="392"/>
      <c r="F86" s="627"/>
      <c r="G86" s="625"/>
      <c r="IU86" s="376"/>
      <c r="IV86" s="376"/>
    </row>
    <row r="87" spans="1:256" s="381" customFormat="1" ht="38.25">
      <c r="A87" s="567">
        <f>+$A$4+COUNT(A$7:A86)*0.01+0.01</f>
        <v>1.2</v>
      </c>
      <c r="B87" s="577" t="s">
        <v>240</v>
      </c>
      <c r="C87" s="563">
        <v>9</v>
      </c>
      <c r="D87" s="564" t="s">
        <v>17</v>
      </c>
      <c r="E87" s="500"/>
      <c r="F87" s="627">
        <f>C87*E87</f>
        <v>0</v>
      </c>
      <c r="G87" s="625"/>
      <c r="IU87" s="376"/>
      <c r="IV87" s="376"/>
    </row>
    <row r="88" spans="1:256" s="381" customFormat="1">
      <c r="A88" s="567"/>
      <c r="B88" s="577"/>
      <c r="C88" s="563"/>
      <c r="D88" s="564"/>
      <c r="E88" s="392"/>
      <c r="F88" s="627"/>
      <c r="G88" s="625"/>
      <c r="IU88" s="376"/>
      <c r="IV88" s="376"/>
    </row>
    <row r="89" spans="1:256" s="381" customFormat="1" ht="38.25">
      <c r="A89" s="567">
        <f>+$A$4+COUNT(A$7:A88)*0.01+0.01</f>
        <v>1.21</v>
      </c>
      <c r="B89" s="577" t="s">
        <v>321</v>
      </c>
      <c r="C89" s="563">
        <v>2</v>
      </c>
      <c r="D89" s="564" t="s">
        <v>17</v>
      </c>
      <c r="E89" s="500"/>
      <c r="F89" s="627">
        <f>C89*E89</f>
        <v>0</v>
      </c>
      <c r="G89" s="625"/>
      <c r="IU89" s="376"/>
      <c r="IV89" s="376"/>
    </row>
    <row r="90" spans="1:256" s="381" customFormat="1">
      <c r="A90" s="567"/>
      <c r="B90" s="577"/>
      <c r="C90" s="563"/>
      <c r="D90" s="564"/>
      <c r="E90" s="392"/>
      <c r="F90" s="627"/>
      <c r="G90" s="625"/>
      <c r="IU90" s="376"/>
      <c r="IV90" s="376"/>
    </row>
    <row r="91" spans="1:256" s="391" customFormat="1" ht="25.5">
      <c r="A91" s="567">
        <f>+$A$4+COUNT(A$7:A90)*0.01+0.01</f>
        <v>1.22</v>
      </c>
      <c r="B91" s="580" t="s">
        <v>400</v>
      </c>
      <c r="C91" s="563">
        <v>45</v>
      </c>
      <c r="D91" s="564" t="s">
        <v>17</v>
      </c>
      <c r="E91" s="500"/>
      <c r="F91" s="627">
        <f>C91*E91</f>
        <v>0</v>
      </c>
      <c r="G91" s="625"/>
    </row>
    <row r="92" spans="1:256" s="391" customFormat="1">
      <c r="A92" s="567"/>
      <c r="B92" s="580"/>
      <c r="C92" s="563"/>
      <c r="D92" s="564"/>
      <c r="E92" s="392"/>
      <c r="F92" s="627"/>
      <c r="G92" s="625"/>
    </row>
    <row r="93" spans="1:256" s="391" customFormat="1" ht="38.25">
      <c r="A93" s="567">
        <f>+$A$4+COUNT(A$7:A92)*0.01+0.01</f>
        <v>1.23</v>
      </c>
      <c r="B93" s="580" t="s">
        <v>401</v>
      </c>
      <c r="C93" s="563">
        <v>2</v>
      </c>
      <c r="D93" s="564" t="s">
        <v>17</v>
      </c>
      <c r="E93" s="500"/>
      <c r="F93" s="627">
        <f>C93*E93</f>
        <v>0</v>
      </c>
      <c r="G93" s="625"/>
    </row>
    <row r="94" spans="1:256" s="381" customFormat="1">
      <c r="A94" s="567"/>
      <c r="B94" s="577"/>
      <c r="C94" s="563"/>
      <c r="D94" s="564"/>
      <c r="E94" s="392"/>
      <c r="F94" s="627"/>
      <c r="G94" s="625"/>
      <c r="IU94" s="376"/>
      <c r="IV94" s="376"/>
    </row>
    <row r="95" spans="1:256" s="391" customFormat="1" ht="43.5" customHeight="1">
      <c r="A95" s="567">
        <f>+$A$4+COUNT(A$7:A94)*0.01+0.01</f>
        <v>1.24</v>
      </c>
      <c r="B95" s="580" t="s">
        <v>241</v>
      </c>
      <c r="C95" s="563">
        <v>11</v>
      </c>
      <c r="D95" s="564" t="s">
        <v>17</v>
      </c>
      <c r="E95" s="500"/>
      <c r="F95" s="627">
        <f>C95*E95</f>
        <v>0</v>
      </c>
      <c r="G95" s="625"/>
    </row>
    <row r="96" spans="1:256" s="381" customFormat="1">
      <c r="A96" s="567"/>
      <c r="B96" s="577"/>
      <c r="C96" s="563"/>
      <c r="D96" s="564"/>
      <c r="E96" s="392"/>
      <c r="F96" s="627"/>
      <c r="G96" s="625"/>
      <c r="IU96" s="376"/>
      <c r="IV96" s="376"/>
    </row>
    <row r="97" spans="1:256" s="391" customFormat="1" ht="42.75" customHeight="1">
      <c r="A97" s="567">
        <f>+$A$4+COUNT(A$7:A96)*0.01+0.01</f>
        <v>1.25</v>
      </c>
      <c r="B97" s="580" t="s">
        <v>242</v>
      </c>
      <c r="C97" s="563">
        <v>19</v>
      </c>
      <c r="D97" s="564" t="s">
        <v>17</v>
      </c>
      <c r="E97" s="500"/>
      <c r="F97" s="627">
        <f>C97*E97</f>
        <v>0</v>
      </c>
      <c r="G97" s="625"/>
    </row>
    <row r="98" spans="1:256" s="381" customFormat="1">
      <c r="A98" s="567"/>
      <c r="B98" s="577"/>
      <c r="C98" s="563"/>
      <c r="D98" s="564"/>
      <c r="E98" s="392"/>
      <c r="F98" s="627"/>
      <c r="G98" s="625"/>
      <c r="IU98" s="376"/>
      <c r="IV98" s="376"/>
    </row>
    <row r="99" spans="1:256" ht="25.5">
      <c r="A99" s="583">
        <f>+$A$4+COUNT(A$6:A98)*0.01+0.01</f>
        <v>1.26</v>
      </c>
      <c r="B99" s="577" t="s">
        <v>243</v>
      </c>
      <c r="C99" s="563"/>
      <c r="D99" s="564"/>
      <c r="E99" s="392"/>
      <c r="F99" s="624"/>
      <c r="G99" s="625"/>
      <c r="I99" s="377"/>
      <c r="J99" s="378"/>
    </row>
    <row r="100" spans="1:256">
      <c r="A100" s="584" t="s">
        <v>244</v>
      </c>
      <c r="B100" s="585" t="s">
        <v>245</v>
      </c>
      <c r="C100" s="586">
        <v>180</v>
      </c>
      <c r="D100" s="585" t="s">
        <v>246</v>
      </c>
      <c r="E100" s="502"/>
      <c r="F100" s="627">
        <f>C100*E100</f>
        <v>0</v>
      </c>
      <c r="G100" s="625"/>
      <c r="I100" s="394"/>
      <c r="J100" s="393"/>
    </row>
    <row r="101" spans="1:256">
      <c r="A101" s="584" t="s">
        <v>244</v>
      </c>
      <c r="B101" s="585" t="s">
        <v>247</v>
      </c>
      <c r="C101" s="586">
        <v>280</v>
      </c>
      <c r="D101" s="585" t="s">
        <v>246</v>
      </c>
      <c r="E101" s="502"/>
      <c r="F101" s="627">
        <f>C101*E101</f>
        <v>0</v>
      </c>
      <c r="G101" s="625"/>
      <c r="I101" s="394"/>
      <c r="J101" s="393"/>
    </row>
    <row r="102" spans="1:256">
      <c r="A102" s="584" t="s">
        <v>244</v>
      </c>
      <c r="B102" s="585" t="s">
        <v>248</v>
      </c>
      <c r="C102" s="586">
        <v>180</v>
      </c>
      <c r="D102" s="585" t="s">
        <v>246</v>
      </c>
      <c r="E102" s="502"/>
      <c r="F102" s="627">
        <f>C102*E102</f>
        <v>0</v>
      </c>
      <c r="G102" s="625"/>
      <c r="I102" s="394"/>
      <c r="J102" s="393"/>
    </row>
    <row r="103" spans="1:256">
      <c r="A103" s="584" t="s">
        <v>244</v>
      </c>
      <c r="B103" s="585" t="s">
        <v>249</v>
      </c>
      <c r="C103" s="586">
        <v>170</v>
      </c>
      <c r="D103" s="585" t="s">
        <v>246</v>
      </c>
      <c r="E103" s="502"/>
      <c r="F103" s="627">
        <f>C103*E103</f>
        <v>0</v>
      </c>
      <c r="G103" s="625"/>
      <c r="I103" s="394"/>
      <c r="J103" s="393"/>
    </row>
    <row r="104" spans="1:256">
      <c r="A104" s="584" t="s">
        <v>244</v>
      </c>
      <c r="B104" s="585" t="s">
        <v>250</v>
      </c>
      <c r="C104" s="586">
        <v>1860</v>
      </c>
      <c r="D104" s="585" t="s">
        <v>246</v>
      </c>
      <c r="E104" s="502"/>
      <c r="F104" s="627">
        <f>C104*E104</f>
        <v>0</v>
      </c>
      <c r="G104" s="625"/>
      <c r="I104" s="394"/>
      <c r="J104" s="393"/>
    </row>
    <row r="105" spans="1:256">
      <c r="A105" s="584"/>
      <c r="B105" s="585"/>
      <c r="C105" s="586"/>
      <c r="D105" s="585"/>
      <c r="E105" s="503"/>
      <c r="F105" s="627"/>
      <c r="G105" s="625"/>
      <c r="I105" s="394"/>
      <c r="J105" s="393"/>
    </row>
    <row r="106" spans="1:256" s="381" customFormat="1" ht="25.5">
      <c r="A106" s="567">
        <f>+$A$4+COUNT(A$6:A105)*0.01+0.01</f>
        <v>1.27</v>
      </c>
      <c r="B106" s="568" t="s">
        <v>251</v>
      </c>
      <c r="C106" s="569"/>
      <c r="D106" s="570"/>
      <c r="E106" s="495"/>
      <c r="F106" s="380"/>
      <c r="G106" s="623"/>
      <c r="IU106" s="376"/>
      <c r="IV106" s="376"/>
    </row>
    <row r="107" spans="1:256" s="395" customFormat="1">
      <c r="A107" s="584" t="s">
        <v>244</v>
      </c>
      <c r="B107" s="587" t="s">
        <v>252</v>
      </c>
      <c r="C107" s="588">
        <v>4</v>
      </c>
      <c r="D107" s="589" t="s">
        <v>17</v>
      </c>
      <c r="E107" s="504"/>
      <c r="F107" s="627"/>
      <c r="G107" s="629"/>
      <c r="IU107" s="396"/>
      <c r="IV107" s="396"/>
    </row>
    <row r="108" spans="1:256" s="381" customFormat="1">
      <c r="A108" s="573"/>
      <c r="B108" s="383" t="s">
        <v>211</v>
      </c>
      <c r="C108" s="571">
        <v>4</v>
      </c>
      <c r="D108" s="572" t="s">
        <v>21</v>
      </c>
      <c r="E108" s="497"/>
      <c r="F108" s="384"/>
      <c r="G108" s="623"/>
      <c r="IU108" s="376"/>
      <c r="IV108" s="376"/>
    </row>
    <row r="109" spans="1:256" s="381" customFormat="1">
      <c r="A109" s="573"/>
      <c r="B109" s="383" t="s">
        <v>212</v>
      </c>
      <c r="C109" s="571">
        <v>4</v>
      </c>
      <c r="D109" s="572" t="s">
        <v>21</v>
      </c>
      <c r="E109" s="497"/>
      <c r="F109" s="384"/>
      <c r="G109" s="623"/>
      <c r="IU109" s="376"/>
      <c r="IV109" s="376"/>
    </row>
    <row r="110" spans="1:256" s="381" customFormat="1">
      <c r="A110" s="574"/>
      <c r="B110" s="385" t="s">
        <v>213</v>
      </c>
      <c r="C110" s="575">
        <v>4</v>
      </c>
      <c r="D110" s="576" t="s">
        <v>21</v>
      </c>
      <c r="E110" s="498"/>
      <c r="F110" s="386"/>
      <c r="G110" s="623"/>
      <c r="IU110" s="376"/>
      <c r="IV110" s="376"/>
    </row>
    <row r="111" spans="1:256" s="381" customFormat="1">
      <c r="A111" s="573"/>
      <c r="B111" s="382" t="s">
        <v>253</v>
      </c>
      <c r="C111" s="571">
        <v>1</v>
      </c>
      <c r="D111" s="572" t="s">
        <v>21</v>
      </c>
      <c r="E111" s="499"/>
      <c r="F111" s="380">
        <f>C111*E111</f>
        <v>0</v>
      </c>
      <c r="G111" s="623"/>
      <c r="IU111" s="376"/>
      <c r="IV111" s="376"/>
    </row>
    <row r="112" spans="1:256">
      <c r="A112" s="584"/>
      <c r="B112" s="585"/>
      <c r="C112" s="586"/>
      <c r="D112" s="585"/>
      <c r="E112" s="503"/>
      <c r="F112" s="627"/>
      <c r="G112" s="625"/>
      <c r="I112" s="394"/>
      <c r="J112" s="393"/>
    </row>
    <row r="113" spans="1:256" ht="53.25" customHeight="1">
      <c r="A113" s="583">
        <f>+$A$4+COUNT(A$6:A112)*0.01+0.01</f>
        <v>1.28</v>
      </c>
      <c r="B113" s="577" t="s">
        <v>322</v>
      </c>
      <c r="C113" s="586">
        <v>9</v>
      </c>
      <c r="D113" s="585" t="s">
        <v>21</v>
      </c>
      <c r="E113" s="502"/>
      <c r="F113" s="627">
        <f>C113*E113</f>
        <v>0</v>
      </c>
      <c r="G113" s="624"/>
      <c r="I113" s="394"/>
      <c r="J113" s="393"/>
    </row>
    <row r="114" spans="1:256">
      <c r="A114" s="584"/>
      <c r="B114" s="585"/>
      <c r="C114" s="586"/>
      <c r="D114" s="585"/>
      <c r="E114" s="503"/>
      <c r="F114" s="627"/>
      <c r="G114" s="625"/>
      <c r="I114" s="394"/>
      <c r="J114" s="393"/>
    </row>
    <row r="115" spans="1:256" ht="25.5">
      <c r="A115" s="567">
        <f>+$A$4+COUNT(A$6:A74)*0.01+0.01</f>
        <v>1.1399999999999999</v>
      </c>
      <c r="B115" s="577" t="s">
        <v>254</v>
      </c>
      <c r="C115" s="590">
        <v>35</v>
      </c>
      <c r="D115" s="591" t="s">
        <v>19</v>
      </c>
      <c r="E115" s="500"/>
      <c r="F115" s="628">
        <f>C115*E115</f>
        <v>0</v>
      </c>
      <c r="G115" s="630"/>
      <c r="H115" s="397"/>
      <c r="I115" s="397"/>
      <c r="J115" s="398"/>
    </row>
    <row r="116" spans="1:256" s="381" customFormat="1">
      <c r="A116" s="567"/>
      <c r="B116" s="577"/>
      <c r="C116" s="563"/>
      <c r="D116" s="564"/>
      <c r="E116" s="392"/>
      <c r="F116" s="627"/>
      <c r="G116" s="625"/>
      <c r="I116" s="377"/>
      <c r="J116" s="378"/>
      <c r="IU116" s="376"/>
      <c r="IV116" s="376"/>
    </row>
    <row r="117" spans="1:256" s="381" customFormat="1" ht="25.5">
      <c r="A117" s="567">
        <f>+$A$4+COUNT(A$6:A116)*0.01+0.01</f>
        <v>1.3</v>
      </c>
      <c r="B117" s="577" t="s">
        <v>255</v>
      </c>
      <c r="C117" s="563"/>
      <c r="D117" s="564"/>
      <c r="E117" s="375"/>
      <c r="F117" s="559"/>
      <c r="G117" s="625"/>
      <c r="I117" s="377"/>
      <c r="J117" s="378"/>
      <c r="IU117" s="376"/>
      <c r="IV117" s="376"/>
    </row>
    <row r="118" spans="1:256" s="381" customFormat="1">
      <c r="A118" s="581" t="s">
        <v>219</v>
      </c>
      <c r="B118" s="577" t="s">
        <v>256</v>
      </c>
      <c r="C118" s="563">
        <v>75</v>
      </c>
      <c r="D118" s="564" t="s">
        <v>18</v>
      </c>
      <c r="E118" s="500"/>
      <c r="F118" s="627">
        <f>C118*E118</f>
        <v>0</v>
      </c>
      <c r="G118" s="625"/>
      <c r="I118" s="377"/>
      <c r="J118" s="378"/>
      <c r="IU118" s="376"/>
      <c r="IV118" s="376"/>
    </row>
    <row r="119" spans="1:256" s="381" customFormat="1">
      <c r="A119" s="567"/>
      <c r="B119" s="577"/>
      <c r="C119" s="563"/>
      <c r="D119" s="564"/>
      <c r="E119" s="392"/>
      <c r="F119" s="628"/>
      <c r="G119" s="625"/>
      <c r="I119" s="377"/>
      <c r="J119" s="378"/>
      <c r="IU119" s="376"/>
      <c r="IV119" s="376"/>
    </row>
    <row r="120" spans="1:256" s="381" customFormat="1" ht="38.25">
      <c r="A120" s="567">
        <f>+$A$4+COUNT(A$6:A119)*0.01+0.01</f>
        <v>1.31</v>
      </c>
      <c r="B120" s="577" t="s">
        <v>402</v>
      </c>
      <c r="C120" s="563">
        <v>150</v>
      </c>
      <c r="D120" s="564" t="s">
        <v>18</v>
      </c>
      <c r="E120" s="505"/>
      <c r="F120" s="627">
        <f>C120*E120</f>
        <v>0</v>
      </c>
      <c r="G120" s="631"/>
      <c r="I120" s="377"/>
      <c r="J120" s="378"/>
      <c r="ID120" s="376"/>
      <c r="IE120" s="376"/>
      <c r="IF120" s="376"/>
      <c r="IG120" s="376"/>
      <c r="IH120" s="376"/>
      <c r="II120" s="376"/>
      <c r="IJ120" s="376"/>
      <c r="IK120" s="376"/>
      <c r="IL120" s="376"/>
      <c r="IM120" s="376"/>
      <c r="IN120" s="376"/>
      <c r="IO120" s="376"/>
      <c r="IP120" s="376"/>
      <c r="IQ120" s="376"/>
      <c r="IR120" s="376"/>
      <c r="IS120" s="376"/>
      <c r="IT120" s="376"/>
      <c r="IU120" s="376"/>
      <c r="IV120" s="376"/>
    </row>
    <row r="121" spans="1:256" s="381" customFormat="1">
      <c r="A121" s="592"/>
      <c r="B121" s="593"/>
      <c r="C121" s="578"/>
      <c r="D121" s="594"/>
      <c r="E121" s="506"/>
      <c r="F121" s="632"/>
      <c r="G121" s="625"/>
      <c r="I121" s="388"/>
      <c r="J121" s="399"/>
      <c r="IU121" s="376"/>
      <c r="IV121" s="376"/>
    </row>
    <row r="122" spans="1:256">
      <c r="A122" s="595">
        <f>+$A$4+COUNT(A$6:A121)*0.01+0.01</f>
        <v>1.32</v>
      </c>
      <c r="B122" s="596" t="s">
        <v>257</v>
      </c>
      <c r="C122" s="597"/>
      <c r="D122" s="598"/>
      <c r="E122" s="507"/>
      <c r="F122" s="632"/>
      <c r="G122" s="633"/>
      <c r="I122" s="400"/>
      <c r="J122" s="401"/>
    </row>
    <row r="123" spans="1:256" ht="15.75">
      <c r="A123" s="599" t="s">
        <v>219</v>
      </c>
      <c r="B123" s="596" t="s">
        <v>258</v>
      </c>
      <c r="C123" s="597">
        <v>25</v>
      </c>
      <c r="D123" s="598" t="s">
        <v>18</v>
      </c>
      <c r="E123" s="502"/>
      <c r="F123" s="632">
        <f>C123*E123</f>
        <v>0</v>
      </c>
      <c r="G123" s="633"/>
      <c r="I123" s="400"/>
      <c r="J123" s="401"/>
      <c r="IC123" s="402"/>
      <c r="ID123" s="402"/>
      <c r="IE123" s="402"/>
      <c r="IF123" s="402"/>
      <c r="IG123" s="402"/>
      <c r="IH123" s="402"/>
      <c r="II123" s="402"/>
      <c r="IJ123" s="402"/>
      <c r="IK123" s="402"/>
      <c r="IL123" s="402"/>
      <c r="IM123" s="402"/>
      <c r="IN123" s="402"/>
      <c r="IO123" s="402"/>
      <c r="IP123" s="402"/>
      <c r="IQ123" s="402"/>
      <c r="IR123" s="402"/>
      <c r="IS123" s="402"/>
      <c r="IT123" s="402"/>
    </row>
    <row r="124" spans="1:256" ht="15.75">
      <c r="A124" s="599" t="s">
        <v>219</v>
      </c>
      <c r="B124" s="596" t="s">
        <v>259</v>
      </c>
      <c r="C124" s="597">
        <v>260</v>
      </c>
      <c r="D124" s="598" t="s">
        <v>18</v>
      </c>
      <c r="E124" s="502"/>
      <c r="F124" s="632">
        <f>C124*E124</f>
        <v>0</v>
      </c>
      <c r="G124" s="633"/>
      <c r="I124" s="400"/>
      <c r="J124" s="401"/>
      <c r="IC124" s="402"/>
      <c r="ID124" s="402"/>
      <c r="IE124" s="402"/>
      <c r="IF124" s="402"/>
      <c r="IG124" s="402"/>
      <c r="IH124" s="402"/>
      <c r="II124" s="402"/>
      <c r="IJ124" s="402"/>
      <c r="IK124" s="402"/>
      <c r="IL124" s="402"/>
      <c r="IM124" s="402"/>
      <c r="IN124" s="402"/>
      <c r="IO124" s="402"/>
      <c r="IP124" s="402"/>
      <c r="IQ124" s="402"/>
      <c r="IR124" s="402"/>
      <c r="IS124" s="402"/>
      <c r="IT124" s="402"/>
    </row>
    <row r="125" spans="1:256" ht="15.75">
      <c r="A125" s="599"/>
      <c r="B125" s="596"/>
      <c r="C125" s="597"/>
      <c r="D125" s="598"/>
      <c r="E125" s="507"/>
      <c r="F125" s="632"/>
      <c r="G125" s="633"/>
      <c r="I125" s="400"/>
      <c r="J125" s="401"/>
      <c r="IC125" s="402"/>
      <c r="ID125" s="402"/>
      <c r="IE125" s="402"/>
      <c r="IF125" s="402"/>
      <c r="IG125" s="402"/>
      <c r="IH125" s="402"/>
      <c r="II125" s="402"/>
      <c r="IJ125" s="402"/>
      <c r="IK125" s="402"/>
      <c r="IL125" s="402"/>
      <c r="IM125" s="402"/>
      <c r="IN125" s="402"/>
      <c r="IO125" s="402"/>
      <c r="IP125" s="402"/>
      <c r="IQ125" s="402"/>
      <c r="IR125" s="402"/>
      <c r="IS125" s="402"/>
      <c r="IT125" s="402"/>
    </row>
    <row r="126" spans="1:256" s="391" customFormat="1" ht="44.25" customHeight="1">
      <c r="A126" s="567">
        <f>+$A$83+COUNT(A$87:A125)*0.01+0.01</f>
        <v>1.32</v>
      </c>
      <c r="B126" s="577" t="s">
        <v>403</v>
      </c>
      <c r="C126" s="563">
        <v>5</v>
      </c>
      <c r="D126" s="564" t="s">
        <v>18</v>
      </c>
      <c r="E126" s="500"/>
      <c r="F126" s="627">
        <f>C126*E126</f>
        <v>0</v>
      </c>
      <c r="G126" s="625"/>
    </row>
    <row r="127" spans="1:256" s="403" customFormat="1">
      <c r="A127" s="600"/>
      <c r="B127" s="577"/>
      <c r="C127" s="563"/>
      <c r="D127" s="564"/>
      <c r="E127" s="503"/>
      <c r="F127" s="627"/>
      <c r="G127" s="633"/>
      <c r="I127" s="377"/>
      <c r="J127" s="378"/>
    </row>
    <row r="128" spans="1:256" ht="44.25" customHeight="1">
      <c r="A128" s="567">
        <f>+$A$4+COUNT(A$6:A127)*0.01+0.01</f>
        <v>1.34</v>
      </c>
      <c r="B128" s="577" t="s">
        <v>260</v>
      </c>
      <c r="C128" s="563">
        <v>24</v>
      </c>
      <c r="D128" s="601" t="s">
        <v>21</v>
      </c>
      <c r="E128" s="502"/>
      <c r="F128" s="627">
        <f>C128*E128</f>
        <v>0</v>
      </c>
      <c r="G128" s="630"/>
      <c r="I128" s="390"/>
      <c r="J128" s="404"/>
    </row>
    <row r="129" spans="1:256">
      <c r="A129" s="567"/>
      <c r="B129" s="577"/>
      <c r="C129" s="563"/>
      <c r="D129" s="601"/>
      <c r="E129" s="503"/>
      <c r="F129" s="627"/>
      <c r="G129" s="630"/>
      <c r="I129" s="390"/>
      <c r="J129" s="404"/>
    </row>
    <row r="130" spans="1:256" ht="45" customHeight="1">
      <c r="A130" s="567">
        <f>+$A$4+COUNT(A$6:A129)*0.01+0.01</f>
        <v>1.35</v>
      </c>
      <c r="B130" s="577" t="s">
        <v>261</v>
      </c>
      <c r="C130" s="563">
        <v>75</v>
      </c>
      <c r="D130" s="585" t="s">
        <v>246</v>
      </c>
      <c r="E130" s="502"/>
      <c r="F130" s="627">
        <f>C130*E130</f>
        <v>0</v>
      </c>
      <c r="G130" s="630"/>
      <c r="I130" s="390"/>
      <c r="J130" s="393"/>
    </row>
    <row r="131" spans="1:256">
      <c r="A131" s="584"/>
      <c r="B131" s="585"/>
      <c r="C131" s="586"/>
      <c r="D131" s="585"/>
      <c r="E131" s="503"/>
      <c r="F131" s="627"/>
      <c r="G131" s="625"/>
      <c r="I131" s="394"/>
      <c r="J131" s="393"/>
    </row>
    <row r="132" spans="1:256" ht="25.5">
      <c r="A132" s="583">
        <f>+$A$4+COUNT(A$6:A131)*0.01+0.01</f>
        <v>1.36</v>
      </c>
      <c r="B132" s="577" t="s">
        <v>262</v>
      </c>
      <c r="C132" s="563">
        <v>55</v>
      </c>
      <c r="D132" s="564" t="s">
        <v>17</v>
      </c>
      <c r="E132" s="500"/>
      <c r="F132" s="627">
        <f>C132*E132</f>
        <v>0</v>
      </c>
      <c r="G132" s="625"/>
      <c r="I132" s="377"/>
      <c r="J132" s="378"/>
    </row>
    <row r="133" spans="1:256">
      <c r="A133" s="584"/>
      <c r="B133" s="585"/>
      <c r="C133" s="586"/>
      <c r="D133" s="585"/>
      <c r="E133" s="503"/>
      <c r="F133" s="627"/>
      <c r="G133" s="625"/>
      <c r="I133" s="394"/>
      <c r="J133" s="393"/>
    </row>
    <row r="134" spans="1:256">
      <c r="A134" s="583">
        <f>+$A$4+COUNT(A$6:A133)*0.01+0.01</f>
        <v>1.3699999999999999</v>
      </c>
      <c r="B134" s="577" t="s">
        <v>263</v>
      </c>
      <c r="C134" s="563"/>
      <c r="D134" s="564"/>
      <c r="G134" s="630"/>
      <c r="I134" s="390"/>
      <c r="J134" s="405"/>
    </row>
    <row r="135" spans="1:256">
      <c r="A135" s="581" t="s">
        <v>219</v>
      </c>
      <c r="B135" s="577" t="s">
        <v>264</v>
      </c>
      <c r="C135" s="563">
        <v>35</v>
      </c>
      <c r="D135" s="564" t="s">
        <v>17</v>
      </c>
      <c r="E135" s="500"/>
      <c r="F135" s="627">
        <f>C135*E135</f>
        <v>0</v>
      </c>
      <c r="G135" s="630"/>
      <c r="I135" s="390"/>
      <c r="J135" s="405"/>
    </row>
    <row r="136" spans="1:256">
      <c r="A136" s="600"/>
      <c r="B136" s="577"/>
      <c r="C136" s="563"/>
      <c r="D136" s="564"/>
      <c r="E136" s="392"/>
      <c r="F136" s="627"/>
      <c r="G136" s="630"/>
    </row>
    <row r="137" spans="1:256" s="406" customFormat="1" ht="44.25" customHeight="1">
      <c r="A137" s="583">
        <f>+$A$4+COUNT(A$6:A136)*0.01+0.01</f>
        <v>1.3800000000000001</v>
      </c>
      <c r="B137" s="602" t="s">
        <v>265</v>
      </c>
      <c r="C137" s="590">
        <v>1</v>
      </c>
      <c r="D137" s="603" t="s">
        <v>21</v>
      </c>
      <c r="E137" s="508"/>
      <c r="F137" s="627">
        <f>C137*E137</f>
        <v>0</v>
      </c>
      <c r="G137" s="624"/>
      <c r="IP137" s="395"/>
      <c r="IQ137" s="395"/>
      <c r="IR137" s="395"/>
      <c r="IS137" s="395"/>
      <c r="IT137" s="395"/>
      <c r="IU137" s="395"/>
      <c r="IV137" s="395"/>
    </row>
    <row r="138" spans="1:256" s="406" customFormat="1">
      <c r="A138" s="583"/>
      <c r="B138" s="602"/>
      <c r="C138" s="590"/>
      <c r="D138" s="603"/>
      <c r="E138" s="509"/>
      <c r="F138" s="628"/>
      <c r="G138" s="624"/>
      <c r="IP138" s="395"/>
      <c r="IQ138" s="395"/>
      <c r="IR138" s="395"/>
      <c r="IS138" s="395"/>
      <c r="IT138" s="395"/>
      <c r="IU138" s="395"/>
      <c r="IV138" s="395"/>
    </row>
    <row r="139" spans="1:256" s="406" customFormat="1" ht="25.5">
      <c r="A139" s="583">
        <f>+$A$4+COUNT(A$6:A138)*0.01+0.01</f>
        <v>1.39</v>
      </c>
      <c r="B139" s="602" t="s">
        <v>266</v>
      </c>
      <c r="C139" s="590">
        <v>1</v>
      </c>
      <c r="D139" s="603" t="s">
        <v>21</v>
      </c>
      <c r="E139" s="508"/>
      <c r="F139" s="628">
        <f>E139*C139</f>
        <v>0</v>
      </c>
      <c r="G139" s="624"/>
      <c r="IP139" s="395"/>
      <c r="IQ139" s="395"/>
      <c r="IR139" s="395"/>
      <c r="IS139" s="395"/>
      <c r="IT139" s="395"/>
      <c r="IU139" s="395"/>
      <c r="IV139" s="395"/>
    </row>
    <row r="140" spans="1:256" s="406" customFormat="1" ht="13.5" thickBot="1">
      <c r="A140" s="583"/>
      <c r="B140" s="602"/>
      <c r="C140" s="590"/>
      <c r="D140" s="603"/>
      <c r="E140" s="510"/>
      <c r="F140" s="628"/>
      <c r="G140" s="624"/>
      <c r="IP140" s="395"/>
      <c r="IQ140" s="395"/>
      <c r="IR140" s="395"/>
      <c r="IS140" s="395"/>
      <c r="IT140" s="395"/>
      <c r="IU140" s="395"/>
      <c r="IV140" s="395"/>
    </row>
    <row r="141" spans="1:256" ht="14.25" thickTop="1" thickBot="1">
      <c r="A141" s="604"/>
      <c r="B141" s="605" t="s">
        <v>267</v>
      </c>
      <c r="C141" s="606"/>
      <c r="D141" s="607"/>
      <c r="E141" s="511"/>
      <c r="F141" s="634">
        <f>SUM(F6:F139)</f>
        <v>0</v>
      </c>
      <c r="G141" s="625"/>
    </row>
    <row r="142" spans="1:256" ht="13.5" thickTop="1">
      <c r="A142" s="565"/>
      <c r="B142" s="608"/>
      <c r="C142" s="563"/>
      <c r="D142" s="564"/>
      <c r="E142" s="392"/>
      <c r="F142" s="624"/>
      <c r="G142" s="625"/>
    </row>
    <row r="144" spans="1:256" s="395" customFormat="1">
      <c r="A144" s="609">
        <v>2</v>
      </c>
      <c r="B144" s="610" t="s">
        <v>268</v>
      </c>
      <c r="C144" s="611"/>
      <c r="D144" s="589"/>
      <c r="E144" s="512"/>
      <c r="F144" s="635"/>
      <c r="G144" s="636"/>
      <c r="H144" s="407"/>
    </row>
    <row r="145" spans="1:12" s="395" customFormat="1">
      <c r="A145" s="609"/>
      <c r="B145" s="610" t="s">
        <v>207</v>
      </c>
      <c r="C145" s="611"/>
      <c r="D145" s="589"/>
      <c r="E145" s="512"/>
      <c r="F145" s="635"/>
      <c r="G145" s="636"/>
      <c r="H145" s="407"/>
    </row>
    <row r="146" spans="1:12" s="395" customFormat="1">
      <c r="A146" s="609"/>
      <c r="B146" s="610"/>
      <c r="C146" s="611"/>
      <c r="D146" s="589"/>
      <c r="E146" s="512"/>
      <c r="F146" s="635"/>
      <c r="G146" s="636"/>
      <c r="H146" s="407"/>
    </row>
    <row r="147" spans="1:12" s="395" customFormat="1" ht="25.5">
      <c r="A147" s="612" t="s">
        <v>219</v>
      </c>
      <c r="B147" s="610" t="s">
        <v>269</v>
      </c>
      <c r="C147" s="611"/>
      <c r="D147" s="589"/>
      <c r="E147" s="512"/>
      <c r="F147" s="635"/>
      <c r="G147" s="636"/>
      <c r="H147" s="407"/>
    </row>
    <row r="148" spans="1:12" s="408" customFormat="1">
      <c r="A148" s="613"/>
      <c r="B148" s="614"/>
      <c r="C148" s="615"/>
      <c r="D148" s="613"/>
      <c r="E148" s="513"/>
      <c r="F148" s="615"/>
      <c r="G148" s="613"/>
    </row>
    <row r="149" spans="1:12" s="408" customFormat="1" ht="25.5">
      <c r="A149" s="567">
        <f>+$A$144+COUNT(A$145:A148)*0.01+0.01</f>
        <v>2.0099999999999998</v>
      </c>
      <c r="B149" s="616" t="s">
        <v>270</v>
      </c>
      <c r="C149" s="617">
        <v>1</v>
      </c>
      <c r="D149" s="564" t="s">
        <v>21</v>
      </c>
      <c r="E149" s="500"/>
      <c r="F149" s="637">
        <f>C149*E149</f>
        <v>0</v>
      </c>
      <c r="G149" s="613"/>
      <c r="I149" s="388"/>
      <c r="J149" s="378"/>
      <c r="K149" s="379"/>
      <c r="L149" s="389"/>
    </row>
    <row r="150" spans="1:12" s="408" customFormat="1">
      <c r="A150" s="567"/>
      <c r="B150" s="618"/>
      <c r="C150" s="617"/>
      <c r="D150" s="564"/>
      <c r="E150" s="392"/>
      <c r="F150" s="637"/>
      <c r="G150" s="613"/>
      <c r="I150" s="388"/>
      <c r="J150" s="378"/>
      <c r="K150" s="379"/>
      <c r="L150" s="389"/>
    </row>
    <row r="151" spans="1:12" s="408" customFormat="1" ht="25.5">
      <c r="A151" s="567">
        <f>+$A$144+COUNT(A$145:A150)*0.01+0.01</f>
        <v>2.0199999999999996</v>
      </c>
      <c r="B151" s="618" t="s">
        <v>271</v>
      </c>
      <c r="C151" s="617">
        <v>1</v>
      </c>
      <c r="D151" s="564" t="s">
        <v>17</v>
      </c>
      <c r="E151" s="500"/>
      <c r="F151" s="637">
        <f>C151*E151</f>
        <v>0</v>
      </c>
      <c r="G151" s="613"/>
    </row>
    <row r="152" spans="1:12" s="408" customFormat="1">
      <c r="A152" s="567"/>
      <c r="B152" s="618"/>
      <c r="C152" s="617"/>
      <c r="D152" s="564"/>
      <c r="E152" s="392"/>
      <c r="F152" s="637"/>
      <c r="G152" s="613"/>
    </row>
    <row r="153" spans="1:12" s="408" customFormat="1" ht="58.5" customHeight="1">
      <c r="A153" s="567">
        <f>+$A$144+COUNT(A$145:A152)*0.01+0.01</f>
        <v>2.0299999999999998</v>
      </c>
      <c r="B153" s="618" t="s">
        <v>272</v>
      </c>
      <c r="C153" s="617">
        <v>1</v>
      </c>
      <c r="D153" s="564" t="s">
        <v>17</v>
      </c>
      <c r="E153" s="500"/>
      <c r="F153" s="637">
        <f>C153*E153</f>
        <v>0</v>
      </c>
      <c r="G153" s="613"/>
    </row>
    <row r="154" spans="1:12" s="408" customFormat="1">
      <c r="A154" s="567"/>
      <c r="B154" s="618"/>
      <c r="C154" s="617"/>
      <c r="D154" s="564"/>
      <c r="E154" s="392"/>
      <c r="F154" s="637"/>
      <c r="G154" s="613"/>
    </row>
    <row r="155" spans="1:12" s="408" customFormat="1" ht="83.25" customHeight="1">
      <c r="A155" s="567">
        <f>+$A$144+COUNT(A$145:A154)*0.01+0.01</f>
        <v>2.0399999999999996</v>
      </c>
      <c r="B155" s="618" t="s">
        <v>323</v>
      </c>
      <c r="C155" s="617">
        <v>1</v>
      </c>
      <c r="D155" s="564" t="s">
        <v>17</v>
      </c>
      <c r="E155" s="500"/>
      <c r="F155" s="637">
        <f>C155*E155</f>
        <v>0</v>
      </c>
      <c r="G155" s="613"/>
    </row>
    <row r="156" spans="1:12" s="408" customFormat="1">
      <c r="A156" s="567"/>
      <c r="B156" s="618"/>
      <c r="C156" s="617"/>
      <c r="D156" s="564"/>
      <c r="E156" s="392"/>
      <c r="F156" s="637"/>
      <c r="G156" s="613"/>
      <c r="I156" s="388"/>
      <c r="J156" s="378"/>
      <c r="K156" s="379"/>
      <c r="L156" s="389"/>
    </row>
    <row r="157" spans="1:12" s="408" customFormat="1" ht="25.5">
      <c r="A157" s="567">
        <f>+$A$144+COUNT(A$145:A156)*0.01+0.01</f>
        <v>2.0499999999999998</v>
      </c>
      <c r="B157" s="618" t="s">
        <v>273</v>
      </c>
      <c r="C157" s="617">
        <v>35</v>
      </c>
      <c r="D157" s="564" t="s">
        <v>17</v>
      </c>
      <c r="E157" s="500"/>
      <c r="F157" s="637">
        <f>C157*E157</f>
        <v>0</v>
      </c>
      <c r="G157" s="613"/>
      <c r="I157" s="388"/>
      <c r="J157" s="378"/>
      <c r="K157" s="379"/>
      <c r="L157" s="389"/>
    </row>
    <row r="158" spans="1:12" s="408" customFormat="1">
      <c r="A158" s="613"/>
      <c r="B158" s="618"/>
      <c r="C158" s="617"/>
      <c r="D158" s="564"/>
      <c r="E158" s="392"/>
      <c r="F158" s="637"/>
      <c r="G158" s="613"/>
    </row>
    <row r="159" spans="1:12" s="408" customFormat="1" ht="57" customHeight="1">
      <c r="A159" s="567">
        <f>+$A$144+COUNT(A$145:A158)*0.01+0.01</f>
        <v>2.0599999999999996</v>
      </c>
      <c r="B159" s="618" t="s">
        <v>274</v>
      </c>
      <c r="C159" s="617">
        <v>5</v>
      </c>
      <c r="D159" s="564" t="s">
        <v>17</v>
      </c>
      <c r="E159" s="500"/>
      <c r="F159" s="637">
        <f>C159*E159</f>
        <v>0</v>
      </c>
      <c r="G159" s="613"/>
    </row>
    <row r="160" spans="1:12" s="408" customFormat="1">
      <c r="A160" s="567"/>
      <c r="B160" s="618"/>
      <c r="C160" s="617"/>
      <c r="D160" s="564"/>
      <c r="E160" s="392"/>
      <c r="F160" s="637"/>
      <c r="G160" s="613"/>
    </row>
    <row r="161" spans="1:7" s="408" customFormat="1" ht="57" customHeight="1">
      <c r="A161" s="567">
        <f>+$A$144+COUNT(A$145:A160)*0.01+0.01</f>
        <v>2.0699999999999998</v>
      </c>
      <c r="B161" s="580" t="s">
        <v>275</v>
      </c>
      <c r="C161" s="617">
        <v>25</v>
      </c>
      <c r="D161" s="564" t="s">
        <v>17</v>
      </c>
      <c r="E161" s="500"/>
      <c r="F161" s="637">
        <f>C161*E161</f>
        <v>0</v>
      </c>
      <c r="G161" s="613"/>
    </row>
    <row r="162" spans="1:7" s="408" customFormat="1">
      <c r="A162" s="613"/>
      <c r="B162" s="618"/>
      <c r="C162" s="617"/>
      <c r="D162" s="564"/>
      <c r="E162" s="392"/>
      <c r="F162" s="637"/>
      <c r="G162" s="613"/>
    </row>
    <row r="163" spans="1:7" s="408" customFormat="1" ht="25.5">
      <c r="A163" s="567">
        <f>+$A$144+COUNT(A$145:A162)*0.01+0.01</f>
        <v>2.0799999999999996</v>
      </c>
      <c r="B163" s="618" t="s">
        <v>276</v>
      </c>
      <c r="C163" s="617">
        <v>5</v>
      </c>
      <c r="D163" s="564" t="s">
        <v>17</v>
      </c>
      <c r="E163" s="500"/>
      <c r="F163" s="637">
        <f>C163*E163</f>
        <v>0</v>
      </c>
      <c r="G163" s="613"/>
    </row>
    <row r="164" spans="1:7" s="408" customFormat="1">
      <c r="A164" s="567"/>
      <c r="B164" s="618"/>
      <c r="C164" s="617"/>
      <c r="D164" s="564"/>
      <c r="E164" s="392"/>
      <c r="F164" s="637"/>
      <c r="G164" s="613"/>
    </row>
    <row r="165" spans="1:7" s="408" customFormat="1" ht="38.25">
      <c r="A165" s="567">
        <f>+$A$144+COUNT(A$145:A164)*0.01+0.01</f>
        <v>2.09</v>
      </c>
      <c r="B165" s="618" t="s">
        <v>277</v>
      </c>
      <c r="C165" s="617">
        <v>3</v>
      </c>
      <c r="D165" s="564" t="s">
        <v>17</v>
      </c>
      <c r="E165" s="500"/>
      <c r="F165" s="637">
        <f>C165*E165</f>
        <v>0</v>
      </c>
      <c r="G165" s="613"/>
    </row>
    <row r="166" spans="1:7" s="408" customFormat="1">
      <c r="A166" s="567"/>
      <c r="B166" s="618"/>
      <c r="C166" s="617"/>
      <c r="D166" s="564"/>
      <c r="E166" s="392"/>
      <c r="F166" s="637"/>
      <c r="G166" s="613"/>
    </row>
    <row r="167" spans="1:7" s="408" customFormat="1" ht="25.5">
      <c r="A167" s="567">
        <f>+$A$144+COUNT(A$145:A166)*0.01+0.01</f>
        <v>2.0999999999999996</v>
      </c>
      <c r="B167" s="618" t="s">
        <v>278</v>
      </c>
      <c r="C167" s="617">
        <v>5</v>
      </c>
      <c r="D167" s="564" t="s">
        <v>17</v>
      </c>
      <c r="E167" s="500"/>
      <c r="F167" s="637">
        <f>C167*E167</f>
        <v>0</v>
      </c>
      <c r="G167" s="613"/>
    </row>
    <row r="168" spans="1:7" s="408" customFormat="1">
      <c r="A168" s="567"/>
      <c r="B168" s="618"/>
      <c r="C168" s="617"/>
      <c r="D168" s="564"/>
      <c r="E168" s="392"/>
      <c r="F168" s="637"/>
      <c r="G168" s="613"/>
    </row>
    <row r="169" spans="1:7" s="408" customFormat="1" ht="25.5">
      <c r="A169" s="567">
        <f>+$A$144+COUNT(A$145:A168)*0.01+0.01</f>
        <v>2.11</v>
      </c>
      <c r="B169" s="618" t="s">
        <v>279</v>
      </c>
      <c r="C169" s="617">
        <v>4</v>
      </c>
      <c r="D169" s="564" t="s">
        <v>17</v>
      </c>
      <c r="E169" s="500"/>
      <c r="F169" s="637">
        <f>C169*E169</f>
        <v>0</v>
      </c>
      <c r="G169" s="613"/>
    </row>
    <row r="170" spans="1:7" s="408" customFormat="1">
      <c r="A170" s="567"/>
      <c r="B170" s="618"/>
      <c r="C170" s="617"/>
      <c r="D170" s="564"/>
      <c r="E170" s="392"/>
      <c r="F170" s="637"/>
      <c r="G170" s="613"/>
    </row>
    <row r="171" spans="1:7" s="408" customFormat="1">
      <c r="A171" s="567">
        <f>+$A$144+COUNT(A$145:A170)*0.01+0.01</f>
        <v>2.1199999999999997</v>
      </c>
      <c r="B171" s="618" t="s">
        <v>280</v>
      </c>
      <c r="C171" s="617">
        <v>2</v>
      </c>
      <c r="D171" s="564" t="s">
        <v>17</v>
      </c>
      <c r="E171" s="500"/>
      <c r="F171" s="637">
        <f>C171*E171</f>
        <v>0</v>
      </c>
      <c r="G171" s="613"/>
    </row>
    <row r="172" spans="1:7" s="408" customFormat="1">
      <c r="A172" s="567"/>
      <c r="B172" s="618"/>
      <c r="C172" s="617"/>
      <c r="D172" s="564"/>
      <c r="E172" s="392"/>
      <c r="F172" s="637"/>
      <c r="G172" s="613"/>
    </row>
    <row r="173" spans="1:7" s="408" customFormat="1">
      <c r="A173" s="567">
        <f>+$A$144+COUNT(A$145:A172)*0.01+0.01</f>
        <v>2.13</v>
      </c>
      <c r="B173" s="618" t="s">
        <v>281</v>
      </c>
      <c r="C173" s="617">
        <v>3</v>
      </c>
      <c r="D173" s="564" t="s">
        <v>17</v>
      </c>
      <c r="E173" s="500"/>
      <c r="F173" s="637">
        <f>C173*E173</f>
        <v>0</v>
      </c>
      <c r="G173" s="613"/>
    </row>
    <row r="174" spans="1:7" s="408" customFormat="1">
      <c r="A174" s="567"/>
      <c r="B174" s="618"/>
      <c r="C174" s="617"/>
      <c r="D174" s="564"/>
      <c r="E174" s="392"/>
      <c r="F174" s="637"/>
      <c r="G174" s="613"/>
    </row>
    <row r="175" spans="1:7" s="408" customFormat="1" ht="25.5">
      <c r="A175" s="567">
        <f>+$A$144+COUNT(A$145:A174)*0.01+0.01</f>
        <v>2.1399999999999997</v>
      </c>
      <c r="B175" s="618" t="s">
        <v>282</v>
      </c>
      <c r="C175" s="617">
        <v>1</v>
      </c>
      <c r="D175" s="564" t="s">
        <v>21</v>
      </c>
      <c r="E175" s="500"/>
      <c r="F175" s="637">
        <f>C175*E175</f>
        <v>0</v>
      </c>
      <c r="G175" s="613"/>
    </row>
    <row r="176" spans="1:7" s="408" customFormat="1">
      <c r="A176" s="567"/>
      <c r="B176" s="618"/>
      <c r="C176" s="617"/>
      <c r="D176" s="564"/>
      <c r="E176" s="392"/>
      <c r="F176" s="637"/>
      <c r="G176" s="613"/>
    </row>
    <row r="177" spans="1:7" s="408" customFormat="1">
      <c r="A177" s="567">
        <f>+$A$144+COUNT(A$145:A176)*0.01+0.01</f>
        <v>2.15</v>
      </c>
      <c r="B177" s="618" t="s">
        <v>283</v>
      </c>
      <c r="C177" s="617">
        <v>1</v>
      </c>
      <c r="D177" s="564" t="s">
        <v>21</v>
      </c>
      <c r="E177" s="500"/>
      <c r="F177" s="637">
        <f>C177*E177</f>
        <v>0</v>
      </c>
      <c r="G177" s="613"/>
    </row>
    <row r="178" spans="1:7" s="408" customFormat="1">
      <c r="A178" s="567"/>
      <c r="B178" s="618"/>
      <c r="C178" s="617"/>
      <c r="D178" s="564"/>
      <c r="E178" s="392"/>
      <c r="F178" s="637"/>
      <c r="G178" s="613"/>
    </row>
    <row r="179" spans="1:7" s="408" customFormat="1" ht="25.5">
      <c r="A179" s="567">
        <f>+$A$144+COUNT(A$145:A178)*0.01+0.01</f>
        <v>2.1599999999999997</v>
      </c>
      <c r="B179" s="618" t="s">
        <v>324</v>
      </c>
      <c r="C179" s="617">
        <v>145</v>
      </c>
      <c r="D179" s="564" t="s">
        <v>18</v>
      </c>
      <c r="E179" s="500"/>
      <c r="F179" s="637">
        <f>C179*E179</f>
        <v>0</v>
      </c>
      <c r="G179" s="613"/>
    </row>
    <row r="180" spans="1:7" s="408" customFormat="1">
      <c r="A180" s="567"/>
      <c r="B180" s="618"/>
      <c r="C180" s="617"/>
      <c r="D180" s="564"/>
      <c r="E180" s="392"/>
      <c r="F180" s="637"/>
      <c r="G180" s="613"/>
    </row>
    <row r="181" spans="1:7" s="408" customFormat="1" ht="25.5">
      <c r="A181" s="567">
        <f>+$A$144+COUNT(A$145:A180)*0.01+0.01</f>
        <v>2.17</v>
      </c>
      <c r="B181" s="618" t="s">
        <v>332</v>
      </c>
      <c r="C181" s="617">
        <v>1</v>
      </c>
      <c r="D181" s="564" t="s">
        <v>21</v>
      </c>
      <c r="E181" s="500"/>
      <c r="F181" s="637">
        <f>C181*E181</f>
        <v>0</v>
      </c>
      <c r="G181" s="613"/>
    </row>
    <row r="182" spans="1:7" s="408" customFormat="1">
      <c r="A182" s="567"/>
      <c r="B182" s="618"/>
      <c r="C182" s="617"/>
      <c r="D182" s="564"/>
      <c r="E182" s="392"/>
      <c r="F182" s="637"/>
      <c r="G182" s="613"/>
    </row>
    <row r="183" spans="1:7" s="408" customFormat="1" ht="56.25" customHeight="1">
      <c r="A183" s="567">
        <f>+$A$144+COUNT(A$145:A181)*0.01+0.01</f>
        <v>2.1799999999999997</v>
      </c>
      <c r="B183" s="577" t="s">
        <v>404</v>
      </c>
      <c r="C183" s="617">
        <v>1</v>
      </c>
      <c r="D183" s="564" t="s">
        <v>21</v>
      </c>
      <c r="E183" s="500"/>
      <c r="F183" s="637">
        <f>C183*E183</f>
        <v>0</v>
      </c>
      <c r="G183" s="613"/>
    </row>
    <row r="184" spans="1:7" s="408" customFormat="1" ht="13.5" thickBot="1">
      <c r="A184" s="567"/>
      <c r="B184" s="618"/>
      <c r="C184" s="615"/>
      <c r="D184" s="619"/>
      <c r="E184" s="392"/>
      <c r="F184" s="615"/>
      <c r="G184" s="613"/>
    </row>
    <row r="185" spans="1:7" s="409" customFormat="1" ht="14.25" thickTop="1" thickBot="1">
      <c r="A185" s="620"/>
      <c r="B185" s="621" t="s">
        <v>284</v>
      </c>
      <c r="C185" s="622"/>
      <c r="D185" s="620"/>
      <c r="E185" s="514"/>
      <c r="F185" s="638">
        <f>SUM(F149:F184)</f>
        <v>0</v>
      </c>
      <c r="G185" s="639"/>
    </row>
    <row r="186" spans="1:7" s="408" customFormat="1" ht="13.5" thickTop="1">
      <c r="A186" s="613"/>
      <c r="B186" s="618"/>
      <c r="C186" s="615"/>
      <c r="D186" s="613"/>
      <c r="E186" s="513"/>
      <c r="F186" s="615"/>
      <c r="G186" s="613"/>
    </row>
  </sheetData>
  <sheetProtection algorithmName="SHA-512" hashValue="In6KtS5ks1MoojPJJYDgT1whlH9IA0qeTpm60cuVRuucPblFa8LvPC0OfazkpPmDX4+OaE8rR02bTEr0YNboLw==" saltValue="9//Hgflw8UyrahcBhm4MrA==" spinCount="100000" sheet="1" objects="1" scenarios="1"/>
  <pageMargins left="0.78740157480314965" right="0.59055118110236227" top="1.0629921259842521" bottom="0.98425196850393704" header="0.31496062992125984" footer="0.39370078740157483"/>
  <pageSetup paperSize="9" scale="93" firstPageNumber="0" orientation="portrait" horizontalDpi="300" verticalDpi="300" r:id="rId1"/>
  <headerFooter alignWithMargins="0">
    <oddHeader>&amp;L&amp;G</oddHeader>
    <oddFooter>&amp;L&amp;8Dokument: &amp;F&amp;C&amp;"Calibri,Regular"&amp;9Stran: &amp;P/&amp;N</oddFooter>
  </headerFooter>
  <rowBreaks count="1" manualBreakCount="1">
    <brk id="98" max="5"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59999389629810485"/>
  </sheetPr>
  <dimension ref="A1:F38"/>
  <sheetViews>
    <sheetView zoomScale="110" zoomScaleNormal="110" zoomScaleSheetLayoutView="100" workbookViewId="0">
      <selection activeCell="I8" sqref="I8"/>
    </sheetView>
  </sheetViews>
  <sheetFormatPr defaultRowHeight="12.75"/>
  <cols>
    <col min="1" max="1" width="4.42578125" style="204" customWidth="1"/>
    <col min="2" max="2" width="42" style="205" customWidth="1"/>
    <col min="3" max="3" width="5.28515625" style="205" customWidth="1"/>
    <col min="4" max="4" width="4" style="205" customWidth="1"/>
    <col min="5" max="5" width="7.85546875" style="205" customWidth="1"/>
    <col min="6" max="6" width="17" style="205" customWidth="1"/>
    <col min="7" max="256" width="9.140625" style="205"/>
    <col min="257" max="257" width="4.42578125" style="205" customWidth="1"/>
    <col min="258" max="258" width="42" style="205" customWidth="1"/>
    <col min="259" max="259" width="5.28515625" style="205" customWidth="1"/>
    <col min="260" max="260" width="4" style="205" customWidth="1"/>
    <col min="261" max="261" width="7.85546875" style="205" customWidth="1"/>
    <col min="262" max="262" width="17" style="205" customWidth="1"/>
    <col min="263" max="512" width="9.140625" style="205"/>
    <col min="513" max="513" width="4.42578125" style="205" customWidth="1"/>
    <col min="514" max="514" width="42" style="205" customWidth="1"/>
    <col min="515" max="515" width="5.28515625" style="205" customWidth="1"/>
    <col min="516" max="516" width="4" style="205" customWidth="1"/>
    <col min="517" max="517" width="7.85546875" style="205" customWidth="1"/>
    <col min="518" max="518" width="17" style="205" customWidth="1"/>
    <col min="519" max="768" width="9.140625" style="205"/>
    <col min="769" max="769" width="4.42578125" style="205" customWidth="1"/>
    <col min="770" max="770" width="42" style="205" customWidth="1"/>
    <col min="771" max="771" width="5.28515625" style="205" customWidth="1"/>
    <col min="772" max="772" width="4" style="205" customWidth="1"/>
    <col min="773" max="773" width="7.85546875" style="205" customWidth="1"/>
    <col min="774" max="774" width="17" style="205" customWidth="1"/>
    <col min="775" max="1024" width="9.140625" style="205"/>
    <col min="1025" max="1025" width="4.42578125" style="205" customWidth="1"/>
    <col min="1026" max="1026" width="42" style="205" customWidth="1"/>
    <col min="1027" max="1027" width="5.28515625" style="205" customWidth="1"/>
    <col min="1028" max="1028" width="4" style="205" customWidth="1"/>
    <col min="1029" max="1029" width="7.85546875" style="205" customWidth="1"/>
    <col min="1030" max="1030" width="17" style="205" customWidth="1"/>
    <col min="1031" max="1280" width="9.140625" style="205"/>
    <col min="1281" max="1281" width="4.42578125" style="205" customWidth="1"/>
    <col min="1282" max="1282" width="42" style="205" customWidth="1"/>
    <col min="1283" max="1283" width="5.28515625" style="205" customWidth="1"/>
    <col min="1284" max="1284" width="4" style="205" customWidth="1"/>
    <col min="1285" max="1285" width="7.85546875" style="205" customWidth="1"/>
    <col min="1286" max="1286" width="17" style="205" customWidth="1"/>
    <col min="1287" max="1536" width="9.140625" style="205"/>
    <col min="1537" max="1537" width="4.42578125" style="205" customWidth="1"/>
    <col min="1538" max="1538" width="42" style="205" customWidth="1"/>
    <col min="1539" max="1539" width="5.28515625" style="205" customWidth="1"/>
    <col min="1540" max="1540" width="4" style="205" customWidth="1"/>
    <col min="1541" max="1541" width="7.85546875" style="205" customWidth="1"/>
    <col min="1542" max="1542" width="17" style="205" customWidth="1"/>
    <col min="1543" max="1792" width="9.140625" style="205"/>
    <col min="1793" max="1793" width="4.42578125" style="205" customWidth="1"/>
    <col min="1794" max="1794" width="42" style="205" customWidth="1"/>
    <col min="1795" max="1795" width="5.28515625" style="205" customWidth="1"/>
    <col min="1796" max="1796" width="4" style="205" customWidth="1"/>
    <col min="1797" max="1797" width="7.85546875" style="205" customWidth="1"/>
    <col min="1798" max="1798" width="17" style="205" customWidth="1"/>
    <col min="1799" max="2048" width="9.140625" style="205"/>
    <col min="2049" max="2049" width="4.42578125" style="205" customWidth="1"/>
    <col min="2050" max="2050" width="42" style="205" customWidth="1"/>
    <col min="2051" max="2051" width="5.28515625" style="205" customWidth="1"/>
    <col min="2052" max="2052" width="4" style="205" customWidth="1"/>
    <col min="2053" max="2053" width="7.85546875" style="205" customWidth="1"/>
    <col min="2054" max="2054" width="17" style="205" customWidth="1"/>
    <col min="2055" max="2304" width="9.140625" style="205"/>
    <col min="2305" max="2305" width="4.42578125" style="205" customWidth="1"/>
    <col min="2306" max="2306" width="42" style="205" customWidth="1"/>
    <col min="2307" max="2307" width="5.28515625" style="205" customWidth="1"/>
    <col min="2308" max="2308" width="4" style="205" customWidth="1"/>
    <col min="2309" max="2309" width="7.85546875" style="205" customWidth="1"/>
    <col min="2310" max="2310" width="17" style="205" customWidth="1"/>
    <col min="2311" max="2560" width="9.140625" style="205"/>
    <col min="2561" max="2561" width="4.42578125" style="205" customWidth="1"/>
    <col min="2562" max="2562" width="42" style="205" customWidth="1"/>
    <col min="2563" max="2563" width="5.28515625" style="205" customWidth="1"/>
    <col min="2564" max="2564" width="4" style="205" customWidth="1"/>
    <col min="2565" max="2565" width="7.85546875" style="205" customWidth="1"/>
    <col min="2566" max="2566" width="17" style="205" customWidth="1"/>
    <col min="2567" max="2816" width="9.140625" style="205"/>
    <col min="2817" max="2817" width="4.42578125" style="205" customWidth="1"/>
    <col min="2818" max="2818" width="42" style="205" customWidth="1"/>
    <col min="2819" max="2819" width="5.28515625" style="205" customWidth="1"/>
    <col min="2820" max="2820" width="4" style="205" customWidth="1"/>
    <col min="2821" max="2821" width="7.85546875" style="205" customWidth="1"/>
    <col min="2822" max="2822" width="17" style="205" customWidth="1"/>
    <col min="2823" max="3072" width="9.140625" style="205"/>
    <col min="3073" max="3073" width="4.42578125" style="205" customWidth="1"/>
    <col min="3074" max="3074" width="42" style="205" customWidth="1"/>
    <col min="3075" max="3075" width="5.28515625" style="205" customWidth="1"/>
    <col min="3076" max="3076" width="4" style="205" customWidth="1"/>
    <col min="3077" max="3077" width="7.85546875" style="205" customWidth="1"/>
    <col min="3078" max="3078" width="17" style="205" customWidth="1"/>
    <col min="3079" max="3328" width="9.140625" style="205"/>
    <col min="3329" max="3329" width="4.42578125" style="205" customWidth="1"/>
    <col min="3330" max="3330" width="42" style="205" customWidth="1"/>
    <col min="3331" max="3331" width="5.28515625" style="205" customWidth="1"/>
    <col min="3332" max="3332" width="4" style="205" customWidth="1"/>
    <col min="3333" max="3333" width="7.85546875" style="205" customWidth="1"/>
    <col min="3334" max="3334" width="17" style="205" customWidth="1"/>
    <col min="3335" max="3584" width="9.140625" style="205"/>
    <col min="3585" max="3585" width="4.42578125" style="205" customWidth="1"/>
    <col min="3586" max="3586" width="42" style="205" customWidth="1"/>
    <col min="3587" max="3587" width="5.28515625" style="205" customWidth="1"/>
    <col min="3588" max="3588" width="4" style="205" customWidth="1"/>
    <col min="3589" max="3589" width="7.85546875" style="205" customWidth="1"/>
    <col min="3590" max="3590" width="17" style="205" customWidth="1"/>
    <col min="3591" max="3840" width="9.140625" style="205"/>
    <col min="3841" max="3841" width="4.42578125" style="205" customWidth="1"/>
    <col min="3842" max="3842" width="42" style="205" customWidth="1"/>
    <col min="3843" max="3843" width="5.28515625" style="205" customWidth="1"/>
    <col min="3844" max="3844" width="4" style="205" customWidth="1"/>
    <col min="3845" max="3845" width="7.85546875" style="205" customWidth="1"/>
    <col min="3846" max="3846" width="17" style="205" customWidth="1"/>
    <col min="3847" max="4096" width="9.140625" style="205"/>
    <col min="4097" max="4097" width="4.42578125" style="205" customWidth="1"/>
    <col min="4098" max="4098" width="42" style="205" customWidth="1"/>
    <col min="4099" max="4099" width="5.28515625" style="205" customWidth="1"/>
    <col min="4100" max="4100" width="4" style="205" customWidth="1"/>
    <col min="4101" max="4101" width="7.85546875" style="205" customWidth="1"/>
    <col min="4102" max="4102" width="17" style="205" customWidth="1"/>
    <col min="4103" max="4352" width="9.140625" style="205"/>
    <col min="4353" max="4353" width="4.42578125" style="205" customWidth="1"/>
    <col min="4354" max="4354" width="42" style="205" customWidth="1"/>
    <col min="4355" max="4355" width="5.28515625" style="205" customWidth="1"/>
    <col min="4356" max="4356" width="4" style="205" customWidth="1"/>
    <col min="4357" max="4357" width="7.85546875" style="205" customWidth="1"/>
    <col min="4358" max="4358" width="17" style="205" customWidth="1"/>
    <col min="4359" max="4608" width="9.140625" style="205"/>
    <col min="4609" max="4609" width="4.42578125" style="205" customWidth="1"/>
    <col min="4610" max="4610" width="42" style="205" customWidth="1"/>
    <col min="4611" max="4611" width="5.28515625" style="205" customWidth="1"/>
    <col min="4612" max="4612" width="4" style="205" customWidth="1"/>
    <col min="4613" max="4613" width="7.85546875" style="205" customWidth="1"/>
    <col min="4614" max="4614" width="17" style="205" customWidth="1"/>
    <col min="4615" max="4864" width="9.140625" style="205"/>
    <col min="4865" max="4865" width="4.42578125" style="205" customWidth="1"/>
    <col min="4866" max="4866" width="42" style="205" customWidth="1"/>
    <col min="4867" max="4867" width="5.28515625" style="205" customWidth="1"/>
    <col min="4868" max="4868" width="4" style="205" customWidth="1"/>
    <col min="4869" max="4869" width="7.85546875" style="205" customWidth="1"/>
    <col min="4870" max="4870" width="17" style="205" customWidth="1"/>
    <col min="4871" max="5120" width="9.140625" style="205"/>
    <col min="5121" max="5121" width="4.42578125" style="205" customWidth="1"/>
    <col min="5122" max="5122" width="42" style="205" customWidth="1"/>
    <col min="5123" max="5123" width="5.28515625" style="205" customWidth="1"/>
    <col min="5124" max="5124" width="4" style="205" customWidth="1"/>
    <col min="5125" max="5125" width="7.85546875" style="205" customWidth="1"/>
    <col min="5126" max="5126" width="17" style="205" customWidth="1"/>
    <col min="5127" max="5376" width="9.140625" style="205"/>
    <col min="5377" max="5377" width="4.42578125" style="205" customWidth="1"/>
    <col min="5378" max="5378" width="42" style="205" customWidth="1"/>
    <col min="5379" max="5379" width="5.28515625" style="205" customWidth="1"/>
    <col min="5380" max="5380" width="4" style="205" customWidth="1"/>
    <col min="5381" max="5381" width="7.85546875" style="205" customWidth="1"/>
    <col min="5382" max="5382" width="17" style="205" customWidth="1"/>
    <col min="5383" max="5632" width="9.140625" style="205"/>
    <col min="5633" max="5633" width="4.42578125" style="205" customWidth="1"/>
    <col min="5634" max="5634" width="42" style="205" customWidth="1"/>
    <col min="5635" max="5635" width="5.28515625" style="205" customWidth="1"/>
    <col min="5636" max="5636" width="4" style="205" customWidth="1"/>
    <col min="5637" max="5637" width="7.85546875" style="205" customWidth="1"/>
    <col min="5638" max="5638" width="17" style="205" customWidth="1"/>
    <col min="5639" max="5888" width="9.140625" style="205"/>
    <col min="5889" max="5889" width="4.42578125" style="205" customWidth="1"/>
    <col min="5890" max="5890" width="42" style="205" customWidth="1"/>
    <col min="5891" max="5891" width="5.28515625" style="205" customWidth="1"/>
    <col min="5892" max="5892" width="4" style="205" customWidth="1"/>
    <col min="5893" max="5893" width="7.85546875" style="205" customWidth="1"/>
    <col min="5894" max="5894" width="17" style="205" customWidth="1"/>
    <col min="5895" max="6144" width="9.140625" style="205"/>
    <col min="6145" max="6145" width="4.42578125" style="205" customWidth="1"/>
    <col min="6146" max="6146" width="42" style="205" customWidth="1"/>
    <col min="6147" max="6147" width="5.28515625" style="205" customWidth="1"/>
    <col min="6148" max="6148" width="4" style="205" customWidth="1"/>
    <col min="6149" max="6149" width="7.85546875" style="205" customWidth="1"/>
    <col min="6150" max="6150" width="17" style="205" customWidth="1"/>
    <col min="6151" max="6400" width="9.140625" style="205"/>
    <col min="6401" max="6401" width="4.42578125" style="205" customWidth="1"/>
    <col min="6402" max="6402" width="42" style="205" customWidth="1"/>
    <col min="6403" max="6403" width="5.28515625" style="205" customWidth="1"/>
    <col min="6404" max="6404" width="4" style="205" customWidth="1"/>
    <col min="6405" max="6405" width="7.85546875" style="205" customWidth="1"/>
    <col min="6406" max="6406" width="17" style="205" customWidth="1"/>
    <col min="6407" max="6656" width="9.140625" style="205"/>
    <col min="6657" max="6657" width="4.42578125" style="205" customWidth="1"/>
    <col min="6658" max="6658" width="42" style="205" customWidth="1"/>
    <col min="6659" max="6659" width="5.28515625" style="205" customWidth="1"/>
    <col min="6660" max="6660" width="4" style="205" customWidth="1"/>
    <col min="6661" max="6661" width="7.85546875" style="205" customWidth="1"/>
    <col min="6662" max="6662" width="17" style="205" customWidth="1"/>
    <col min="6663" max="6912" width="9.140625" style="205"/>
    <col min="6913" max="6913" width="4.42578125" style="205" customWidth="1"/>
    <col min="6914" max="6914" width="42" style="205" customWidth="1"/>
    <col min="6915" max="6915" width="5.28515625" style="205" customWidth="1"/>
    <col min="6916" max="6916" width="4" style="205" customWidth="1"/>
    <col min="6917" max="6917" width="7.85546875" style="205" customWidth="1"/>
    <col min="6918" max="6918" width="17" style="205" customWidth="1"/>
    <col min="6919" max="7168" width="9.140625" style="205"/>
    <col min="7169" max="7169" width="4.42578125" style="205" customWidth="1"/>
    <col min="7170" max="7170" width="42" style="205" customWidth="1"/>
    <col min="7171" max="7171" width="5.28515625" style="205" customWidth="1"/>
    <col min="7172" max="7172" width="4" style="205" customWidth="1"/>
    <col min="7173" max="7173" width="7.85546875" style="205" customWidth="1"/>
    <col min="7174" max="7174" width="17" style="205" customWidth="1"/>
    <col min="7175" max="7424" width="9.140625" style="205"/>
    <col min="7425" max="7425" width="4.42578125" style="205" customWidth="1"/>
    <col min="7426" max="7426" width="42" style="205" customWidth="1"/>
    <col min="7427" max="7427" width="5.28515625" style="205" customWidth="1"/>
    <col min="7428" max="7428" width="4" style="205" customWidth="1"/>
    <col min="7429" max="7429" width="7.85546875" style="205" customWidth="1"/>
    <col min="7430" max="7430" width="17" style="205" customWidth="1"/>
    <col min="7431" max="7680" width="9.140625" style="205"/>
    <col min="7681" max="7681" width="4.42578125" style="205" customWidth="1"/>
    <col min="7682" max="7682" width="42" style="205" customWidth="1"/>
    <col min="7683" max="7683" width="5.28515625" style="205" customWidth="1"/>
    <col min="7684" max="7684" width="4" style="205" customWidth="1"/>
    <col min="7685" max="7685" width="7.85546875" style="205" customWidth="1"/>
    <col min="7686" max="7686" width="17" style="205" customWidth="1"/>
    <col min="7687" max="7936" width="9.140625" style="205"/>
    <col min="7937" max="7937" width="4.42578125" style="205" customWidth="1"/>
    <col min="7938" max="7938" width="42" style="205" customWidth="1"/>
    <col min="7939" max="7939" width="5.28515625" style="205" customWidth="1"/>
    <col min="7940" max="7940" width="4" style="205" customWidth="1"/>
    <col min="7941" max="7941" width="7.85546875" style="205" customWidth="1"/>
    <col min="7942" max="7942" width="17" style="205" customWidth="1"/>
    <col min="7943" max="8192" width="9.140625" style="205"/>
    <col min="8193" max="8193" width="4.42578125" style="205" customWidth="1"/>
    <col min="8194" max="8194" width="42" style="205" customWidth="1"/>
    <col min="8195" max="8195" width="5.28515625" style="205" customWidth="1"/>
    <col min="8196" max="8196" width="4" style="205" customWidth="1"/>
    <col min="8197" max="8197" width="7.85546875" style="205" customWidth="1"/>
    <col min="8198" max="8198" width="17" style="205" customWidth="1"/>
    <col min="8199" max="8448" width="9.140625" style="205"/>
    <col min="8449" max="8449" width="4.42578125" style="205" customWidth="1"/>
    <col min="8450" max="8450" width="42" style="205" customWidth="1"/>
    <col min="8451" max="8451" width="5.28515625" style="205" customWidth="1"/>
    <col min="8452" max="8452" width="4" style="205" customWidth="1"/>
    <col min="8453" max="8453" width="7.85546875" style="205" customWidth="1"/>
    <col min="8454" max="8454" width="17" style="205" customWidth="1"/>
    <col min="8455" max="8704" width="9.140625" style="205"/>
    <col min="8705" max="8705" width="4.42578125" style="205" customWidth="1"/>
    <col min="8706" max="8706" width="42" style="205" customWidth="1"/>
    <col min="8707" max="8707" width="5.28515625" style="205" customWidth="1"/>
    <col min="8708" max="8708" width="4" style="205" customWidth="1"/>
    <col min="8709" max="8709" width="7.85546875" style="205" customWidth="1"/>
    <col min="8710" max="8710" width="17" style="205" customWidth="1"/>
    <col min="8711" max="8960" width="9.140625" style="205"/>
    <col min="8961" max="8961" width="4.42578125" style="205" customWidth="1"/>
    <col min="8962" max="8962" width="42" style="205" customWidth="1"/>
    <col min="8963" max="8963" width="5.28515625" style="205" customWidth="1"/>
    <col min="8964" max="8964" width="4" style="205" customWidth="1"/>
    <col min="8965" max="8965" width="7.85546875" style="205" customWidth="1"/>
    <col min="8966" max="8966" width="17" style="205" customWidth="1"/>
    <col min="8967" max="9216" width="9.140625" style="205"/>
    <col min="9217" max="9217" width="4.42578125" style="205" customWidth="1"/>
    <col min="9218" max="9218" width="42" style="205" customWidth="1"/>
    <col min="9219" max="9219" width="5.28515625" style="205" customWidth="1"/>
    <col min="9220" max="9220" width="4" style="205" customWidth="1"/>
    <col min="9221" max="9221" width="7.85546875" style="205" customWidth="1"/>
    <col min="9222" max="9222" width="17" style="205" customWidth="1"/>
    <col min="9223" max="9472" width="9.140625" style="205"/>
    <col min="9473" max="9473" width="4.42578125" style="205" customWidth="1"/>
    <col min="9474" max="9474" width="42" style="205" customWidth="1"/>
    <col min="9475" max="9475" width="5.28515625" style="205" customWidth="1"/>
    <col min="9476" max="9476" width="4" style="205" customWidth="1"/>
    <col min="9477" max="9477" width="7.85546875" style="205" customWidth="1"/>
    <col min="9478" max="9478" width="17" style="205" customWidth="1"/>
    <col min="9479" max="9728" width="9.140625" style="205"/>
    <col min="9729" max="9729" width="4.42578125" style="205" customWidth="1"/>
    <col min="9730" max="9730" width="42" style="205" customWidth="1"/>
    <col min="9731" max="9731" width="5.28515625" style="205" customWidth="1"/>
    <col min="9732" max="9732" width="4" style="205" customWidth="1"/>
    <col min="9733" max="9733" width="7.85546875" style="205" customWidth="1"/>
    <col min="9734" max="9734" width="17" style="205" customWidth="1"/>
    <col min="9735" max="9984" width="9.140625" style="205"/>
    <col min="9985" max="9985" width="4.42578125" style="205" customWidth="1"/>
    <col min="9986" max="9986" width="42" style="205" customWidth="1"/>
    <col min="9987" max="9987" width="5.28515625" style="205" customWidth="1"/>
    <col min="9988" max="9988" width="4" style="205" customWidth="1"/>
    <col min="9989" max="9989" width="7.85546875" style="205" customWidth="1"/>
    <col min="9990" max="9990" width="17" style="205" customWidth="1"/>
    <col min="9991" max="10240" width="9.140625" style="205"/>
    <col min="10241" max="10241" width="4.42578125" style="205" customWidth="1"/>
    <col min="10242" max="10242" width="42" style="205" customWidth="1"/>
    <col min="10243" max="10243" width="5.28515625" style="205" customWidth="1"/>
    <col min="10244" max="10244" width="4" style="205" customWidth="1"/>
    <col min="10245" max="10245" width="7.85546875" style="205" customWidth="1"/>
    <col min="10246" max="10246" width="17" style="205" customWidth="1"/>
    <col min="10247" max="10496" width="9.140625" style="205"/>
    <col min="10497" max="10497" width="4.42578125" style="205" customWidth="1"/>
    <col min="10498" max="10498" width="42" style="205" customWidth="1"/>
    <col min="10499" max="10499" width="5.28515625" style="205" customWidth="1"/>
    <col min="10500" max="10500" width="4" style="205" customWidth="1"/>
    <col min="10501" max="10501" width="7.85546875" style="205" customWidth="1"/>
    <col min="10502" max="10502" width="17" style="205" customWidth="1"/>
    <col min="10503" max="10752" width="9.140625" style="205"/>
    <col min="10753" max="10753" width="4.42578125" style="205" customWidth="1"/>
    <col min="10754" max="10754" width="42" style="205" customWidth="1"/>
    <col min="10755" max="10755" width="5.28515625" style="205" customWidth="1"/>
    <col min="10756" max="10756" width="4" style="205" customWidth="1"/>
    <col min="10757" max="10757" width="7.85546875" style="205" customWidth="1"/>
    <col min="10758" max="10758" width="17" style="205" customWidth="1"/>
    <col min="10759" max="11008" width="9.140625" style="205"/>
    <col min="11009" max="11009" width="4.42578125" style="205" customWidth="1"/>
    <col min="11010" max="11010" width="42" style="205" customWidth="1"/>
    <col min="11011" max="11011" width="5.28515625" style="205" customWidth="1"/>
    <col min="11012" max="11012" width="4" style="205" customWidth="1"/>
    <col min="11013" max="11013" width="7.85546875" style="205" customWidth="1"/>
    <col min="11014" max="11014" width="17" style="205" customWidth="1"/>
    <col min="11015" max="11264" width="9.140625" style="205"/>
    <col min="11265" max="11265" width="4.42578125" style="205" customWidth="1"/>
    <col min="11266" max="11266" width="42" style="205" customWidth="1"/>
    <col min="11267" max="11267" width="5.28515625" style="205" customWidth="1"/>
    <col min="11268" max="11268" width="4" style="205" customWidth="1"/>
    <col min="11269" max="11269" width="7.85546875" style="205" customWidth="1"/>
    <col min="11270" max="11270" width="17" style="205" customWidth="1"/>
    <col min="11271" max="11520" width="9.140625" style="205"/>
    <col min="11521" max="11521" width="4.42578125" style="205" customWidth="1"/>
    <col min="11522" max="11522" width="42" style="205" customWidth="1"/>
    <col min="11523" max="11523" width="5.28515625" style="205" customWidth="1"/>
    <col min="11524" max="11524" width="4" style="205" customWidth="1"/>
    <col min="11525" max="11525" width="7.85546875" style="205" customWidth="1"/>
    <col min="11526" max="11526" width="17" style="205" customWidth="1"/>
    <col min="11527" max="11776" width="9.140625" style="205"/>
    <col min="11777" max="11777" width="4.42578125" style="205" customWidth="1"/>
    <col min="11778" max="11778" width="42" style="205" customWidth="1"/>
    <col min="11779" max="11779" width="5.28515625" style="205" customWidth="1"/>
    <col min="11780" max="11780" width="4" style="205" customWidth="1"/>
    <col min="11781" max="11781" width="7.85546875" style="205" customWidth="1"/>
    <col min="11782" max="11782" width="17" style="205" customWidth="1"/>
    <col min="11783" max="12032" width="9.140625" style="205"/>
    <col min="12033" max="12033" width="4.42578125" style="205" customWidth="1"/>
    <col min="12034" max="12034" width="42" style="205" customWidth="1"/>
    <col min="12035" max="12035" width="5.28515625" style="205" customWidth="1"/>
    <col min="12036" max="12036" width="4" style="205" customWidth="1"/>
    <col min="12037" max="12037" width="7.85546875" style="205" customWidth="1"/>
    <col min="12038" max="12038" width="17" style="205" customWidth="1"/>
    <col min="12039" max="12288" width="9.140625" style="205"/>
    <col min="12289" max="12289" width="4.42578125" style="205" customWidth="1"/>
    <col min="12290" max="12290" width="42" style="205" customWidth="1"/>
    <col min="12291" max="12291" width="5.28515625" style="205" customWidth="1"/>
    <col min="12292" max="12292" width="4" style="205" customWidth="1"/>
    <col min="12293" max="12293" width="7.85546875" style="205" customWidth="1"/>
    <col min="12294" max="12294" width="17" style="205" customWidth="1"/>
    <col min="12295" max="12544" width="9.140625" style="205"/>
    <col min="12545" max="12545" width="4.42578125" style="205" customWidth="1"/>
    <col min="12546" max="12546" width="42" style="205" customWidth="1"/>
    <col min="12547" max="12547" width="5.28515625" style="205" customWidth="1"/>
    <col min="12548" max="12548" width="4" style="205" customWidth="1"/>
    <col min="12549" max="12549" width="7.85546875" style="205" customWidth="1"/>
    <col min="12550" max="12550" width="17" style="205" customWidth="1"/>
    <col min="12551" max="12800" width="9.140625" style="205"/>
    <col min="12801" max="12801" width="4.42578125" style="205" customWidth="1"/>
    <col min="12802" max="12802" width="42" style="205" customWidth="1"/>
    <col min="12803" max="12803" width="5.28515625" style="205" customWidth="1"/>
    <col min="12804" max="12804" width="4" style="205" customWidth="1"/>
    <col min="12805" max="12805" width="7.85546875" style="205" customWidth="1"/>
    <col min="12806" max="12806" width="17" style="205" customWidth="1"/>
    <col min="12807" max="13056" width="9.140625" style="205"/>
    <col min="13057" max="13057" width="4.42578125" style="205" customWidth="1"/>
    <col min="13058" max="13058" width="42" style="205" customWidth="1"/>
    <col min="13059" max="13059" width="5.28515625" style="205" customWidth="1"/>
    <col min="13060" max="13060" width="4" style="205" customWidth="1"/>
    <col min="13061" max="13061" width="7.85546875" style="205" customWidth="1"/>
    <col min="13062" max="13062" width="17" style="205" customWidth="1"/>
    <col min="13063" max="13312" width="9.140625" style="205"/>
    <col min="13313" max="13313" width="4.42578125" style="205" customWidth="1"/>
    <col min="13314" max="13314" width="42" style="205" customWidth="1"/>
    <col min="13315" max="13315" width="5.28515625" style="205" customWidth="1"/>
    <col min="13316" max="13316" width="4" style="205" customWidth="1"/>
    <col min="13317" max="13317" width="7.85546875" style="205" customWidth="1"/>
    <col min="13318" max="13318" width="17" style="205" customWidth="1"/>
    <col min="13319" max="13568" width="9.140625" style="205"/>
    <col min="13569" max="13569" width="4.42578125" style="205" customWidth="1"/>
    <col min="13570" max="13570" width="42" style="205" customWidth="1"/>
    <col min="13571" max="13571" width="5.28515625" style="205" customWidth="1"/>
    <col min="13572" max="13572" width="4" style="205" customWidth="1"/>
    <col min="13573" max="13573" width="7.85546875" style="205" customWidth="1"/>
    <col min="13574" max="13574" width="17" style="205" customWidth="1"/>
    <col min="13575" max="13824" width="9.140625" style="205"/>
    <col min="13825" max="13825" width="4.42578125" style="205" customWidth="1"/>
    <col min="13826" max="13826" width="42" style="205" customWidth="1"/>
    <col min="13827" max="13827" width="5.28515625" style="205" customWidth="1"/>
    <col min="13828" max="13828" width="4" style="205" customWidth="1"/>
    <col min="13829" max="13829" width="7.85546875" style="205" customWidth="1"/>
    <col min="13830" max="13830" width="17" style="205" customWidth="1"/>
    <col min="13831" max="14080" width="9.140625" style="205"/>
    <col min="14081" max="14081" width="4.42578125" style="205" customWidth="1"/>
    <col min="14082" max="14082" width="42" style="205" customWidth="1"/>
    <col min="14083" max="14083" width="5.28515625" style="205" customWidth="1"/>
    <col min="14084" max="14084" width="4" style="205" customWidth="1"/>
    <col min="14085" max="14085" width="7.85546875" style="205" customWidth="1"/>
    <col min="14086" max="14086" width="17" style="205" customWidth="1"/>
    <col min="14087" max="14336" width="9.140625" style="205"/>
    <col min="14337" max="14337" width="4.42578125" style="205" customWidth="1"/>
    <col min="14338" max="14338" width="42" style="205" customWidth="1"/>
    <col min="14339" max="14339" width="5.28515625" style="205" customWidth="1"/>
    <col min="14340" max="14340" width="4" style="205" customWidth="1"/>
    <col min="14341" max="14341" width="7.85546875" style="205" customWidth="1"/>
    <col min="14342" max="14342" width="17" style="205" customWidth="1"/>
    <col min="14343" max="14592" width="9.140625" style="205"/>
    <col min="14593" max="14593" width="4.42578125" style="205" customWidth="1"/>
    <col min="14594" max="14594" width="42" style="205" customWidth="1"/>
    <col min="14595" max="14595" width="5.28515625" style="205" customWidth="1"/>
    <col min="14596" max="14596" width="4" style="205" customWidth="1"/>
    <col min="14597" max="14597" width="7.85546875" style="205" customWidth="1"/>
    <col min="14598" max="14598" width="17" style="205" customWidth="1"/>
    <col min="14599" max="14848" width="9.140625" style="205"/>
    <col min="14849" max="14849" width="4.42578125" style="205" customWidth="1"/>
    <col min="14850" max="14850" width="42" style="205" customWidth="1"/>
    <col min="14851" max="14851" width="5.28515625" style="205" customWidth="1"/>
    <col min="14852" max="14852" width="4" style="205" customWidth="1"/>
    <col min="14853" max="14853" width="7.85546875" style="205" customWidth="1"/>
    <col min="14854" max="14854" width="17" style="205" customWidth="1"/>
    <col min="14855" max="15104" width="9.140625" style="205"/>
    <col min="15105" max="15105" width="4.42578125" style="205" customWidth="1"/>
    <col min="15106" max="15106" width="42" style="205" customWidth="1"/>
    <col min="15107" max="15107" width="5.28515625" style="205" customWidth="1"/>
    <col min="15108" max="15108" width="4" style="205" customWidth="1"/>
    <col min="15109" max="15109" width="7.85546875" style="205" customWidth="1"/>
    <col min="15110" max="15110" width="17" style="205" customWidth="1"/>
    <col min="15111" max="15360" width="9.140625" style="205"/>
    <col min="15361" max="15361" width="4.42578125" style="205" customWidth="1"/>
    <col min="15362" max="15362" width="42" style="205" customWidth="1"/>
    <col min="15363" max="15363" width="5.28515625" style="205" customWidth="1"/>
    <col min="15364" max="15364" width="4" style="205" customWidth="1"/>
    <col min="15365" max="15365" width="7.85546875" style="205" customWidth="1"/>
    <col min="15366" max="15366" width="17" style="205" customWidth="1"/>
    <col min="15367" max="15616" width="9.140625" style="205"/>
    <col min="15617" max="15617" width="4.42578125" style="205" customWidth="1"/>
    <col min="15618" max="15618" width="42" style="205" customWidth="1"/>
    <col min="15619" max="15619" width="5.28515625" style="205" customWidth="1"/>
    <col min="15620" max="15620" width="4" style="205" customWidth="1"/>
    <col min="15621" max="15621" width="7.85546875" style="205" customWidth="1"/>
    <col min="15622" max="15622" width="17" style="205" customWidth="1"/>
    <col min="15623" max="15872" width="9.140625" style="205"/>
    <col min="15873" max="15873" width="4.42578125" style="205" customWidth="1"/>
    <col min="15874" max="15874" width="42" style="205" customWidth="1"/>
    <col min="15875" max="15875" width="5.28515625" style="205" customWidth="1"/>
    <col min="15876" max="15876" width="4" style="205" customWidth="1"/>
    <col min="15877" max="15877" width="7.85546875" style="205" customWidth="1"/>
    <col min="15878" max="15878" width="17" style="205" customWidth="1"/>
    <col min="15879" max="16128" width="9.140625" style="205"/>
    <col min="16129" max="16129" width="4.42578125" style="205" customWidth="1"/>
    <col min="16130" max="16130" width="42" style="205" customWidth="1"/>
    <col min="16131" max="16131" width="5.28515625" style="205" customWidth="1"/>
    <col min="16132" max="16132" width="4" style="205" customWidth="1"/>
    <col min="16133" max="16133" width="7.85546875" style="205" customWidth="1"/>
    <col min="16134" max="16134" width="17" style="205" customWidth="1"/>
    <col min="16135" max="16384" width="9.140625" style="205"/>
  </cols>
  <sheetData>
    <row r="1" spans="1:6" s="180" customFormat="1">
      <c r="A1" s="175" t="s">
        <v>93</v>
      </c>
      <c r="B1" s="176" t="s">
        <v>94</v>
      </c>
      <c r="C1" s="177" t="s">
        <v>95</v>
      </c>
      <c r="D1" s="177" t="s">
        <v>96</v>
      </c>
      <c r="E1" s="178"/>
      <c r="F1" s="179" t="s">
        <v>98</v>
      </c>
    </row>
    <row r="2" spans="1:6" s="186" customFormat="1">
      <c r="A2" s="181"/>
      <c r="B2" s="182"/>
      <c r="C2" s="183"/>
      <c r="D2" s="183"/>
      <c r="E2" s="184"/>
      <c r="F2" s="185" t="s">
        <v>99</v>
      </c>
    </row>
    <row r="3" spans="1:6" s="186" customFormat="1" ht="9.75" customHeight="1">
      <c r="A3" s="187"/>
      <c r="B3" s="188"/>
      <c r="C3" s="189"/>
      <c r="D3" s="189"/>
      <c r="E3" s="190"/>
      <c r="F3" s="190"/>
    </row>
    <row r="4" spans="1:6" s="186" customFormat="1" ht="9.75" customHeight="1">
      <c r="A4" s="187"/>
      <c r="B4" s="188"/>
      <c r="C4" s="189"/>
      <c r="D4" s="189"/>
      <c r="E4" s="190"/>
      <c r="F4" s="190"/>
    </row>
    <row r="5" spans="1:6" s="186" customFormat="1" ht="31.5">
      <c r="A5" s="191"/>
      <c r="B5" s="192" t="s">
        <v>100</v>
      </c>
      <c r="C5" s="193"/>
      <c r="D5" s="194"/>
      <c r="E5" s="190"/>
      <c r="F5" s="190"/>
    </row>
    <row r="6" spans="1:6" s="186" customFormat="1" ht="12.75" customHeight="1">
      <c r="A6" s="187"/>
      <c r="B6" s="195"/>
      <c r="C6" s="189"/>
      <c r="D6" s="189"/>
      <c r="E6" s="190"/>
      <c r="F6" s="190"/>
    </row>
    <row r="7" spans="1:6" s="186" customFormat="1" ht="12.75" customHeight="1">
      <c r="A7" s="187"/>
      <c r="B7" s="195"/>
      <c r="C7" s="189"/>
      <c r="D7" s="189"/>
      <c r="E7" s="190"/>
      <c r="F7" s="190"/>
    </row>
    <row r="8" spans="1:6" s="186" customFormat="1" ht="12.75" customHeight="1">
      <c r="A8" s="187">
        <v>1</v>
      </c>
      <c r="B8" s="196" t="s">
        <v>378</v>
      </c>
      <c r="C8" s="195"/>
      <c r="D8" s="195"/>
      <c r="E8" s="195"/>
      <c r="F8" s="197">
        <f>SUM('VODOVOD IN KANAL'!F43)</f>
        <v>0</v>
      </c>
    </row>
    <row r="9" spans="1:6" s="186" customFormat="1" ht="12.75" customHeight="1">
      <c r="A9" s="187"/>
      <c r="B9" s="195"/>
      <c r="C9" s="189"/>
      <c r="D9" s="189"/>
      <c r="E9" s="190"/>
      <c r="F9" s="197"/>
    </row>
    <row r="10" spans="1:6" s="186" customFormat="1" ht="12.75" customHeight="1">
      <c r="A10" s="187">
        <v>2</v>
      </c>
      <c r="B10" s="196" t="s">
        <v>379</v>
      </c>
      <c r="C10" s="195"/>
      <c r="D10" s="195"/>
      <c r="E10" s="195"/>
      <c r="F10" s="197">
        <f>'REK OGREVANJE '!F13</f>
        <v>0</v>
      </c>
    </row>
    <row r="11" spans="1:6" s="186" customFormat="1" ht="12.75" customHeight="1">
      <c r="A11" s="187"/>
      <c r="B11" s="196"/>
      <c r="C11" s="195"/>
      <c r="D11" s="195"/>
      <c r="E11" s="195"/>
      <c r="F11" s="197"/>
    </row>
    <row r="12" spans="1:6" s="186" customFormat="1" ht="12.75" customHeight="1">
      <c r="A12" s="187">
        <v>3</v>
      </c>
      <c r="B12" s="196" t="s">
        <v>173</v>
      </c>
      <c r="C12" s="195"/>
      <c r="D12" s="195"/>
      <c r="E12" s="195"/>
      <c r="F12" s="197">
        <f>'REK PREZRAČEVANJE'!F12</f>
        <v>0</v>
      </c>
    </row>
    <row r="13" spans="1:6" s="186" customFormat="1" ht="12.75" customHeight="1">
      <c r="A13" s="187"/>
      <c r="B13" s="196"/>
      <c r="C13" s="195"/>
      <c r="D13" s="195"/>
      <c r="E13" s="195"/>
      <c r="F13" s="197"/>
    </row>
    <row r="14" spans="1:6" s="186" customFormat="1" ht="12.75" customHeight="1">
      <c r="A14" s="187"/>
      <c r="B14" s="195"/>
      <c r="C14" s="189"/>
      <c r="D14" s="189"/>
      <c r="E14" s="190"/>
      <c r="F14" s="197"/>
    </row>
    <row r="15" spans="1:6" s="203" customFormat="1" ht="15.75">
      <c r="A15" s="198"/>
      <c r="B15" s="199" t="s">
        <v>101</v>
      </c>
      <c r="C15" s="200"/>
      <c r="D15" s="200"/>
      <c r="E15" s="201"/>
      <c r="F15" s="202">
        <f>SUM(F8:F14)</f>
        <v>0</v>
      </c>
    </row>
    <row r="16" spans="1:6" s="180" customFormat="1">
      <c r="A16" s="204"/>
      <c r="B16" s="205"/>
      <c r="C16" s="205"/>
      <c r="D16" s="205"/>
      <c r="E16" s="205"/>
      <c r="F16" s="205"/>
    </row>
    <row r="17" spans="1:6" s="180" customFormat="1">
      <c r="A17" s="204"/>
      <c r="B17" s="205"/>
      <c r="C17" s="205"/>
      <c r="D17" s="205"/>
      <c r="E17" s="205"/>
      <c r="F17" s="205"/>
    </row>
    <row r="18" spans="1:6" s="180" customFormat="1">
      <c r="A18" s="204"/>
      <c r="B18" s="206"/>
      <c r="C18" s="205"/>
      <c r="D18" s="205"/>
      <c r="E18" s="205"/>
      <c r="F18" s="205"/>
    </row>
    <row r="19" spans="1:6" s="180" customFormat="1">
      <c r="A19" s="204"/>
      <c r="B19" s="205"/>
      <c r="C19" s="205"/>
      <c r="D19" s="205"/>
      <c r="E19" s="205"/>
      <c r="F19" s="205"/>
    </row>
    <row r="20" spans="1:6" s="180" customFormat="1">
      <c r="A20" s="204"/>
      <c r="B20" s="205"/>
      <c r="C20" s="205"/>
      <c r="D20" s="205"/>
      <c r="E20" s="205"/>
      <c r="F20" s="205"/>
    </row>
    <row r="21" spans="1:6" s="180" customFormat="1">
      <c r="A21" s="204"/>
      <c r="B21" s="205"/>
      <c r="C21" s="205"/>
      <c r="D21" s="205"/>
      <c r="E21" s="205"/>
      <c r="F21" s="205"/>
    </row>
    <row r="22" spans="1:6" s="180" customFormat="1">
      <c r="A22" s="204"/>
      <c r="B22" s="205"/>
      <c r="C22" s="205"/>
      <c r="D22" s="205"/>
      <c r="E22" s="205"/>
      <c r="F22" s="205"/>
    </row>
    <row r="23" spans="1:6" s="180" customFormat="1">
      <c r="A23" s="204"/>
      <c r="B23" s="205"/>
      <c r="C23" s="205"/>
      <c r="D23" s="205"/>
      <c r="E23" s="205"/>
      <c r="F23" s="205"/>
    </row>
    <row r="24" spans="1:6" s="180" customFormat="1">
      <c r="A24" s="204"/>
      <c r="B24" s="205"/>
      <c r="C24" s="205"/>
      <c r="D24" s="205"/>
      <c r="E24" s="205"/>
      <c r="F24" s="205"/>
    </row>
    <row r="25" spans="1:6" s="180" customFormat="1">
      <c r="A25" s="204"/>
      <c r="B25" s="205"/>
      <c r="C25" s="205"/>
      <c r="D25" s="205"/>
      <c r="E25" s="205"/>
      <c r="F25" s="205"/>
    </row>
    <row r="26" spans="1:6" s="180" customFormat="1">
      <c r="A26" s="204"/>
      <c r="B26" s="205"/>
      <c r="C26" s="205"/>
      <c r="D26" s="205"/>
      <c r="E26" s="205"/>
      <c r="F26" s="205"/>
    </row>
    <row r="27" spans="1:6" s="180" customFormat="1">
      <c r="A27" s="204"/>
      <c r="B27" s="205"/>
      <c r="C27" s="205"/>
      <c r="D27" s="205"/>
      <c r="E27" s="205"/>
      <c r="F27" s="205"/>
    </row>
    <row r="28" spans="1:6" s="180" customFormat="1">
      <c r="A28" s="204"/>
      <c r="B28" s="205"/>
      <c r="C28" s="205"/>
      <c r="D28" s="205"/>
      <c r="E28" s="205"/>
      <c r="F28" s="205"/>
    </row>
    <row r="29" spans="1:6" s="180" customFormat="1">
      <c r="A29" s="204"/>
      <c r="B29" s="205"/>
      <c r="C29" s="205"/>
      <c r="D29" s="205"/>
      <c r="E29" s="205"/>
      <c r="F29" s="205"/>
    </row>
    <row r="30" spans="1:6" s="180" customFormat="1">
      <c r="A30" s="204"/>
      <c r="B30" s="205"/>
      <c r="C30" s="205"/>
      <c r="D30" s="205"/>
      <c r="E30" s="205"/>
      <c r="F30" s="205"/>
    </row>
    <row r="31" spans="1:6" s="180" customFormat="1">
      <c r="A31" s="204"/>
      <c r="B31" s="205"/>
      <c r="C31" s="205"/>
      <c r="D31" s="205"/>
      <c r="E31" s="205"/>
      <c r="F31" s="205"/>
    </row>
    <row r="32" spans="1:6" s="180" customFormat="1">
      <c r="A32" s="204"/>
      <c r="B32" s="205"/>
      <c r="C32" s="205"/>
      <c r="D32" s="205"/>
      <c r="E32" s="205"/>
      <c r="F32" s="205"/>
    </row>
    <row r="33" spans="1:6" s="180" customFormat="1">
      <c r="A33" s="204"/>
      <c r="B33" s="205"/>
      <c r="C33" s="205"/>
      <c r="D33" s="205"/>
      <c r="E33" s="205"/>
      <c r="F33" s="205"/>
    </row>
    <row r="34" spans="1:6" s="180" customFormat="1">
      <c r="A34" s="204"/>
      <c r="B34" s="205"/>
      <c r="C34" s="205"/>
      <c r="D34" s="205"/>
      <c r="E34" s="205"/>
      <c r="F34" s="205"/>
    </row>
    <row r="35" spans="1:6" s="180" customFormat="1">
      <c r="A35" s="204"/>
      <c r="B35" s="205"/>
      <c r="C35" s="205"/>
      <c r="D35" s="205"/>
      <c r="E35" s="205"/>
      <c r="F35" s="205"/>
    </row>
    <row r="36" spans="1:6" s="180" customFormat="1">
      <c r="A36" s="204"/>
      <c r="B36" s="205"/>
      <c r="C36" s="205"/>
      <c r="D36" s="205"/>
      <c r="E36" s="205"/>
      <c r="F36" s="205"/>
    </row>
    <row r="37" spans="1:6" s="180" customFormat="1">
      <c r="A37" s="204"/>
      <c r="B37" s="205"/>
      <c r="C37" s="205"/>
      <c r="D37" s="205"/>
      <c r="E37" s="205"/>
      <c r="F37" s="205"/>
    </row>
    <row r="38" spans="1:6" s="180" customFormat="1">
      <c r="A38" s="204"/>
      <c r="B38" s="205"/>
      <c r="C38" s="205"/>
      <c r="D38" s="205"/>
      <c r="E38" s="205"/>
      <c r="F38" s="205"/>
    </row>
  </sheetData>
  <sheetProtection algorithmName="SHA-512" hashValue="QeFG8eEAgGkTaUm/sloQMXAjSpRM1tfYDVTCFVyHV2FXllI6IDUUL4ksnoBbSZe5s3yMLPLAQ3yytj40iA090w==" saltValue="DAsWh4vcpmeVfIqoy1jhOw==" spinCount="100000" sheet="1" objects="1" scenarios="1"/>
  <pageMargins left="0.98402777777777783" right="0.98402777777777783" top="0.98402777777777783" bottom="0.98402777777777783" header="0.51180555555555562" footer="0.70833333333333337"/>
  <pageSetup paperSize="9" scale="97" firstPageNumber="5" orientation="portrait" useFirstPageNumber="1"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59999389629810485"/>
  </sheetPr>
  <dimension ref="A1:K43"/>
  <sheetViews>
    <sheetView zoomScale="110" zoomScaleNormal="110" zoomScaleSheetLayoutView="100" workbookViewId="0">
      <selection activeCell="H12" sqref="H12"/>
    </sheetView>
  </sheetViews>
  <sheetFormatPr defaultRowHeight="12.75"/>
  <cols>
    <col min="1" max="1" width="4.42578125" style="291" customWidth="1"/>
    <col min="2" max="2" width="56.140625" style="292" customWidth="1"/>
    <col min="3" max="3" width="6" style="252" customWidth="1"/>
    <col min="4" max="4" width="6.28515625" style="252" customWidth="1"/>
    <col min="5" max="5" width="14.5703125" style="528" customWidth="1"/>
    <col min="6" max="6" width="13.5703125" style="252" customWidth="1"/>
    <col min="7" max="7" width="12.42578125" style="205" customWidth="1"/>
    <col min="8" max="8" width="10.140625" style="205" bestFit="1" customWidth="1"/>
    <col min="9" max="256" width="9.140625" style="205"/>
    <col min="257" max="257" width="4.42578125" style="205" customWidth="1"/>
    <col min="258" max="258" width="56.140625" style="205" customWidth="1"/>
    <col min="259" max="259" width="6" style="205" customWidth="1"/>
    <col min="260" max="260" width="6.28515625" style="205" customWidth="1"/>
    <col min="261" max="261" width="14.5703125" style="205" customWidth="1"/>
    <col min="262" max="262" width="13.5703125" style="205" customWidth="1"/>
    <col min="263" max="263" width="12.42578125" style="205" customWidth="1"/>
    <col min="264" max="264" width="10.140625" style="205" bestFit="1" customWidth="1"/>
    <col min="265" max="512" width="9.140625" style="205"/>
    <col min="513" max="513" width="4.42578125" style="205" customWidth="1"/>
    <col min="514" max="514" width="56.140625" style="205" customWidth="1"/>
    <col min="515" max="515" width="6" style="205" customWidth="1"/>
    <col min="516" max="516" width="6.28515625" style="205" customWidth="1"/>
    <col min="517" max="517" width="14.5703125" style="205" customWidth="1"/>
    <col min="518" max="518" width="13.5703125" style="205" customWidth="1"/>
    <col min="519" max="519" width="12.42578125" style="205" customWidth="1"/>
    <col min="520" max="520" width="10.140625" style="205" bestFit="1" customWidth="1"/>
    <col min="521" max="768" width="9.140625" style="205"/>
    <col min="769" max="769" width="4.42578125" style="205" customWidth="1"/>
    <col min="770" max="770" width="56.140625" style="205" customWidth="1"/>
    <col min="771" max="771" width="6" style="205" customWidth="1"/>
    <col min="772" max="772" width="6.28515625" style="205" customWidth="1"/>
    <col min="773" max="773" width="14.5703125" style="205" customWidth="1"/>
    <col min="774" max="774" width="13.5703125" style="205" customWidth="1"/>
    <col min="775" max="775" width="12.42578125" style="205" customWidth="1"/>
    <col min="776" max="776" width="10.140625" style="205" bestFit="1" customWidth="1"/>
    <col min="777" max="1024" width="9.140625" style="205"/>
    <col min="1025" max="1025" width="4.42578125" style="205" customWidth="1"/>
    <col min="1026" max="1026" width="56.140625" style="205" customWidth="1"/>
    <col min="1027" max="1027" width="6" style="205" customWidth="1"/>
    <col min="1028" max="1028" width="6.28515625" style="205" customWidth="1"/>
    <col min="1029" max="1029" width="14.5703125" style="205" customWidth="1"/>
    <col min="1030" max="1030" width="13.5703125" style="205" customWidth="1"/>
    <col min="1031" max="1031" width="12.42578125" style="205" customWidth="1"/>
    <col min="1032" max="1032" width="10.140625" style="205" bestFit="1" customWidth="1"/>
    <col min="1033" max="1280" width="9.140625" style="205"/>
    <col min="1281" max="1281" width="4.42578125" style="205" customWidth="1"/>
    <col min="1282" max="1282" width="56.140625" style="205" customWidth="1"/>
    <col min="1283" max="1283" width="6" style="205" customWidth="1"/>
    <col min="1284" max="1284" width="6.28515625" style="205" customWidth="1"/>
    <col min="1285" max="1285" width="14.5703125" style="205" customWidth="1"/>
    <col min="1286" max="1286" width="13.5703125" style="205" customWidth="1"/>
    <col min="1287" max="1287" width="12.42578125" style="205" customWidth="1"/>
    <col min="1288" max="1288" width="10.140625" style="205" bestFit="1" customWidth="1"/>
    <col min="1289" max="1536" width="9.140625" style="205"/>
    <col min="1537" max="1537" width="4.42578125" style="205" customWidth="1"/>
    <col min="1538" max="1538" width="56.140625" style="205" customWidth="1"/>
    <col min="1539" max="1539" width="6" style="205" customWidth="1"/>
    <col min="1540" max="1540" width="6.28515625" style="205" customWidth="1"/>
    <col min="1541" max="1541" width="14.5703125" style="205" customWidth="1"/>
    <col min="1542" max="1542" width="13.5703125" style="205" customWidth="1"/>
    <col min="1543" max="1543" width="12.42578125" style="205" customWidth="1"/>
    <col min="1544" max="1544" width="10.140625" style="205" bestFit="1" customWidth="1"/>
    <col min="1545" max="1792" width="9.140625" style="205"/>
    <col min="1793" max="1793" width="4.42578125" style="205" customWidth="1"/>
    <col min="1794" max="1794" width="56.140625" style="205" customWidth="1"/>
    <col min="1795" max="1795" width="6" style="205" customWidth="1"/>
    <col min="1796" max="1796" width="6.28515625" style="205" customWidth="1"/>
    <col min="1797" max="1797" width="14.5703125" style="205" customWidth="1"/>
    <col min="1798" max="1798" width="13.5703125" style="205" customWidth="1"/>
    <col min="1799" max="1799" width="12.42578125" style="205" customWidth="1"/>
    <col min="1800" max="1800" width="10.140625" style="205" bestFit="1" customWidth="1"/>
    <col min="1801" max="2048" width="9.140625" style="205"/>
    <col min="2049" max="2049" width="4.42578125" style="205" customWidth="1"/>
    <col min="2050" max="2050" width="56.140625" style="205" customWidth="1"/>
    <col min="2051" max="2051" width="6" style="205" customWidth="1"/>
    <col min="2052" max="2052" width="6.28515625" style="205" customWidth="1"/>
    <col min="2053" max="2053" width="14.5703125" style="205" customWidth="1"/>
    <col min="2054" max="2054" width="13.5703125" style="205" customWidth="1"/>
    <col min="2055" max="2055" width="12.42578125" style="205" customWidth="1"/>
    <col min="2056" max="2056" width="10.140625" style="205" bestFit="1" customWidth="1"/>
    <col min="2057" max="2304" width="9.140625" style="205"/>
    <col min="2305" max="2305" width="4.42578125" style="205" customWidth="1"/>
    <col min="2306" max="2306" width="56.140625" style="205" customWidth="1"/>
    <col min="2307" max="2307" width="6" style="205" customWidth="1"/>
    <col min="2308" max="2308" width="6.28515625" style="205" customWidth="1"/>
    <col min="2309" max="2309" width="14.5703125" style="205" customWidth="1"/>
    <col min="2310" max="2310" width="13.5703125" style="205" customWidth="1"/>
    <col min="2311" max="2311" width="12.42578125" style="205" customWidth="1"/>
    <col min="2312" max="2312" width="10.140625" style="205" bestFit="1" customWidth="1"/>
    <col min="2313" max="2560" width="9.140625" style="205"/>
    <col min="2561" max="2561" width="4.42578125" style="205" customWidth="1"/>
    <col min="2562" max="2562" width="56.140625" style="205" customWidth="1"/>
    <col min="2563" max="2563" width="6" style="205" customWidth="1"/>
    <col min="2564" max="2564" width="6.28515625" style="205" customWidth="1"/>
    <col min="2565" max="2565" width="14.5703125" style="205" customWidth="1"/>
    <col min="2566" max="2566" width="13.5703125" style="205" customWidth="1"/>
    <col min="2567" max="2567" width="12.42578125" style="205" customWidth="1"/>
    <col min="2568" max="2568" width="10.140625" style="205" bestFit="1" customWidth="1"/>
    <col min="2569" max="2816" width="9.140625" style="205"/>
    <col min="2817" max="2817" width="4.42578125" style="205" customWidth="1"/>
    <col min="2818" max="2818" width="56.140625" style="205" customWidth="1"/>
    <col min="2819" max="2819" width="6" style="205" customWidth="1"/>
    <col min="2820" max="2820" width="6.28515625" style="205" customWidth="1"/>
    <col min="2821" max="2821" width="14.5703125" style="205" customWidth="1"/>
    <col min="2822" max="2822" width="13.5703125" style="205" customWidth="1"/>
    <col min="2823" max="2823" width="12.42578125" style="205" customWidth="1"/>
    <col min="2824" max="2824" width="10.140625" style="205" bestFit="1" customWidth="1"/>
    <col min="2825" max="3072" width="9.140625" style="205"/>
    <col min="3073" max="3073" width="4.42578125" style="205" customWidth="1"/>
    <col min="3074" max="3074" width="56.140625" style="205" customWidth="1"/>
    <col min="3075" max="3075" width="6" style="205" customWidth="1"/>
    <col min="3076" max="3076" width="6.28515625" style="205" customWidth="1"/>
    <col min="3077" max="3077" width="14.5703125" style="205" customWidth="1"/>
    <col min="3078" max="3078" width="13.5703125" style="205" customWidth="1"/>
    <col min="3079" max="3079" width="12.42578125" style="205" customWidth="1"/>
    <col min="3080" max="3080" width="10.140625" style="205" bestFit="1" customWidth="1"/>
    <col min="3081" max="3328" width="9.140625" style="205"/>
    <col min="3329" max="3329" width="4.42578125" style="205" customWidth="1"/>
    <col min="3330" max="3330" width="56.140625" style="205" customWidth="1"/>
    <col min="3331" max="3331" width="6" style="205" customWidth="1"/>
    <col min="3332" max="3332" width="6.28515625" style="205" customWidth="1"/>
    <col min="3333" max="3333" width="14.5703125" style="205" customWidth="1"/>
    <col min="3334" max="3334" width="13.5703125" style="205" customWidth="1"/>
    <col min="3335" max="3335" width="12.42578125" style="205" customWidth="1"/>
    <col min="3336" max="3336" width="10.140625" style="205" bestFit="1" customWidth="1"/>
    <col min="3337" max="3584" width="9.140625" style="205"/>
    <col min="3585" max="3585" width="4.42578125" style="205" customWidth="1"/>
    <col min="3586" max="3586" width="56.140625" style="205" customWidth="1"/>
    <col min="3587" max="3587" width="6" style="205" customWidth="1"/>
    <col min="3588" max="3588" width="6.28515625" style="205" customWidth="1"/>
    <col min="3589" max="3589" width="14.5703125" style="205" customWidth="1"/>
    <col min="3590" max="3590" width="13.5703125" style="205" customWidth="1"/>
    <col min="3591" max="3591" width="12.42578125" style="205" customWidth="1"/>
    <col min="3592" max="3592" width="10.140625" style="205" bestFit="1" customWidth="1"/>
    <col min="3593" max="3840" width="9.140625" style="205"/>
    <col min="3841" max="3841" width="4.42578125" style="205" customWidth="1"/>
    <col min="3842" max="3842" width="56.140625" style="205" customWidth="1"/>
    <col min="3843" max="3843" width="6" style="205" customWidth="1"/>
    <col min="3844" max="3844" width="6.28515625" style="205" customWidth="1"/>
    <col min="3845" max="3845" width="14.5703125" style="205" customWidth="1"/>
    <col min="3846" max="3846" width="13.5703125" style="205" customWidth="1"/>
    <col min="3847" max="3847" width="12.42578125" style="205" customWidth="1"/>
    <col min="3848" max="3848" width="10.140625" style="205" bestFit="1" customWidth="1"/>
    <col min="3849" max="4096" width="9.140625" style="205"/>
    <col min="4097" max="4097" width="4.42578125" style="205" customWidth="1"/>
    <col min="4098" max="4098" width="56.140625" style="205" customWidth="1"/>
    <col min="4099" max="4099" width="6" style="205" customWidth="1"/>
    <col min="4100" max="4100" width="6.28515625" style="205" customWidth="1"/>
    <col min="4101" max="4101" width="14.5703125" style="205" customWidth="1"/>
    <col min="4102" max="4102" width="13.5703125" style="205" customWidth="1"/>
    <col min="4103" max="4103" width="12.42578125" style="205" customWidth="1"/>
    <col min="4104" max="4104" width="10.140625" style="205" bestFit="1" customWidth="1"/>
    <col min="4105" max="4352" width="9.140625" style="205"/>
    <col min="4353" max="4353" width="4.42578125" style="205" customWidth="1"/>
    <col min="4354" max="4354" width="56.140625" style="205" customWidth="1"/>
    <col min="4355" max="4355" width="6" style="205" customWidth="1"/>
    <col min="4356" max="4356" width="6.28515625" style="205" customWidth="1"/>
    <col min="4357" max="4357" width="14.5703125" style="205" customWidth="1"/>
    <col min="4358" max="4358" width="13.5703125" style="205" customWidth="1"/>
    <col min="4359" max="4359" width="12.42578125" style="205" customWidth="1"/>
    <col min="4360" max="4360" width="10.140625" style="205" bestFit="1" customWidth="1"/>
    <col min="4361" max="4608" width="9.140625" style="205"/>
    <col min="4609" max="4609" width="4.42578125" style="205" customWidth="1"/>
    <col min="4610" max="4610" width="56.140625" style="205" customWidth="1"/>
    <col min="4611" max="4611" width="6" style="205" customWidth="1"/>
    <col min="4612" max="4612" width="6.28515625" style="205" customWidth="1"/>
    <col min="4613" max="4613" width="14.5703125" style="205" customWidth="1"/>
    <col min="4614" max="4614" width="13.5703125" style="205" customWidth="1"/>
    <col min="4615" max="4615" width="12.42578125" style="205" customWidth="1"/>
    <col min="4616" max="4616" width="10.140625" style="205" bestFit="1" customWidth="1"/>
    <col min="4617" max="4864" width="9.140625" style="205"/>
    <col min="4865" max="4865" width="4.42578125" style="205" customWidth="1"/>
    <col min="4866" max="4866" width="56.140625" style="205" customWidth="1"/>
    <col min="4867" max="4867" width="6" style="205" customWidth="1"/>
    <col min="4868" max="4868" width="6.28515625" style="205" customWidth="1"/>
    <col min="4869" max="4869" width="14.5703125" style="205" customWidth="1"/>
    <col min="4870" max="4870" width="13.5703125" style="205" customWidth="1"/>
    <col min="4871" max="4871" width="12.42578125" style="205" customWidth="1"/>
    <col min="4872" max="4872" width="10.140625" style="205" bestFit="1" customWidth="1"/>
    <col min="4873" max="5120" width="9.140625" style="205"/>
    <col min="5121" max="5121" width="4.42578125" style="205" customWidth="1"/>
    <col min="5122" max="5122" width="56.140625" style="205" customWidth="1"/>
    <col min="5123" max="5123" width="6" style="205" customWidth="1"/>
    <col min="5124" max="5124" width="6.28515625" style="205" customWidth="1"/>
    <col min="5125" max="5125" width="14.5703125" style="205" customWidth="1"/>
    <col min="5126" max="5126" width="13.5703125" style="205" customWidth="1"/>
    <col min="5127" max="5127" width="12.42578125" style="205" customWidth="1"/>
    <col min="5128" max="5128" width="10.140625" style="205" bestFit="1" customWidth="1"/>
    <col min="5129" max="5376" width="9.140625" style="205"/>
    <col min="5377" max="5377" width="4.42578125" style="205" customWidth="1"/>
    <col min="5378" max="5378" width="56.140625" style="205" customWidth="1"/>
    <col min="5379" max="5379" width="6" style="205" customWidth="1"/>
    <col min="5380" max="5380" width="6.28515625" style="205" customWidth="1"/>
    <col min="5381" max="5381" width="14.5703125" style="205" customWidth="1"/>
    <col min="5382" max="5382" width="13.5703125" style="205" customWidth="1"/>
    <col min="5383" max="5383" width="12.42578125" style="205" customWidth="1"/>
    <col min="5384" max="5384" width="10.140625" style="205" bestFit="1" customWidth="1"/>
    <col min="5385" max="5632" width="9.140625" style="205"/>
    <col min="5633" max="5633" width="4.42578125" style="205" customWidth="1"/>
    <col min="5634" max="5634" width="56.140625" style="205" customWidth="1"/>
    <col min="5635" max="5635" width="6" style="205" customWidth="1"/>
    <col min="5636" max="5636" width="6.28515625" style="205" customWidth="1"/>
    <col min="5637" max="5637" width="14.5703125" style="205" customWidth="1"/>
    <col min="5638" max="5638" width="13.5703125" style="205" customWidth="1"/>
    <col min="5639" max="5639" width="12.42578125" style="205" customWidth="1"/>
    <col min="5640" max="5640" width="10.140625" style="205" bestFit="1" customWidth="1"/>
    <col min="5641" max="5888" width="9.140625" style="205"/>
    <col min="5889" max="5889" width="4.42578125" style="205" customWidth="1"/>
    <col min="5890" max="5890" width="56.140625" style="205" customWidth="1"/>
    <col min="5891" max="5891" width="6" style="205" customWidth="1"/>
    <col min="5892" max="5892" width="6.28515625" style="205" customWidth="1"/>
    <col min="5893" max="5893" width="14.5703125" style="205" customWidth="1"/>
    <col min="5894" max="5894" width="13.5703125" style="205" customWidth="1"/>
    <col min="5895" max="5895" width="12.42578125" style="205" customWidth="1"/>
    <col min="5896" max="5896" width="10.140625" style="205" bestFit="1" customWidth="1"/>
    <col min="5897" max="6144" width="9.140625" style="205"/>
    <col min="6145" max="6145" width="4.42578125" style="205" customWidth="1"/>
    <col min="6146" max="6146" width="56.140625" style="205" customWidth="1"/>
    <col min="6147" max="6147" width="6" style="205" customWidth="1"/>
    <col min="6148" max="6148" width="6.28515625" style="205" customWidth="1"/>
    <col min="6149" max="6149" width="14.5703125" style="205" customWidth="1"/>
    <col min="6150" max="6150" width="13.5703125" style="205" customWidth="1"/>
    <col min="6151" max="6151" width="12.42578125" style="205" customWidth="1"/>
    <col min="6152" max="6152" width="10.140625" style="205" bestFit="1" customWidth="1"/>
    <col min="6153" max="6400" width="9.140625" style="205"/>
    <col min="6401" max="6401" width="4.42578125" style="205" customWidth="1"/>
    <col min="6402" max="6402" width="56.140625" style="205" customWidth="1"/>
    <col min="6403" max="6403" width="6" style="205" customWidth="1"/>
    <col min="6404" max="6404" width="6.28515625" style="205" customWidth="1"/>
    <col min="6405" max="6405" width="14.5703125" style="205" customWidth="1"/>
    <col min="6406" max="6406" width="13.5703125" style="205" customWidth="1"/>
    <col min="6407" max="6407" width="12.42578125" style="205" customWidth="1"/>
    <col min="6408" max="6408" width="10.140625" style="205" bestFit="1" customWidth="1"/>
    <col min="6409" max="6656" width="9.140625" style="205"/>
    <col min="6657" max="6657" width="4.42578125" style="205" customWidth="1"/>
    <col min="6658" max="6658" width="56.140625" style="205" customWidth="1"/>
    <col min="6659" max="6659" width="6" style="205" customWidth="1"/>
    <col min="6660" max="6660" width="6.28515625" style="205" customWidth="1"/>
    <col min="6661" max="6661" width="14.5703125" style="205" customWidth="1"/>
    <col min="6662" max="6662" width="13.5703125" style="205" customWidth="1"/>
    <col min="6663" max="6663" width="12.42578125" style="205" customWidth="1"/>
    <col min="6664" max="6664" width="10.140625" style="205" bestFit="1" customWidth="1"/>
    <col min="6665" max="6912" width="9.140625" style="205"/>
    <col min="6913" max="6913" width="4.42578125" style="205" customWidth="1"/>
    <col min="6914" max="6914" width="56.140625" style="205" customWidth="1"/>
    <col min="6915" max="6915" width="6" style="205" customWidth="1"/>
    <col min="6916" max="6916" width="6.28515625" style="205" customWidth="1"/>
    <col min="6917" max="6917" width="14.5703125" style="205" customWidth="1"/>
    <col min="6918" max="6918" width="13.5703125" style="205" customWidth="1"/>
    <col min="6919" max="6919" width="12.42578125" style="205" customWidth="1"/>
    <col min="6920" max="6920" width="10.140625" style="205" bestFit="1" customWidth="1"/>
    <col min="6921" max="7168" width="9.140625" style="205"/>
    <col min="7169" max="7169" width="4.42578125" style="205" customWidth="1"/>
    <col min="7170" max="7170" width="56.140625" style="205" customWidth="1"/>
    <col min="7171" max="7171" width="6" style="205" customWidth="1"/>
    <col min="7172" max="7172" width="6.28515625" style="205" customWidth="1"/>
    <col min="7173" max="7173" width="14.5703125" style="205" customWidth="1"/>
    <col min="7174" max="7174" width="13.5703125" style="205" customWidth="1"/>
    <col min="7175" max="7175" width="12.42578125" style="205" customWidth="1"/>
    <col min="7176" max="7176" width="10.140625" style="205" bestFit="1" customWidth="1"/>
    <col min="7177" max="7424" width="9.140625" style="205"/>
    <col min="7425" max="7425" width="4.42578125" style="205" customWidth="1"/>
    <col min="7426" max="7426" width="56.140625" style="205" customWidth="1"/>
    <col min="7427" max="7427" width="6" style="205" customWidth="1"/>
    <col min="7428" max="7428" width="6.28515625" style="205" customWidth="1"/>
    <col min="7429" max="7429" width="14.5703125" style="205" customWidth="1"/>
    <col min="7430" max="7430" width="13.5703125" style="205" customWidth="1"/>
    <col min="7431" max="7431" width="12.42578125" style="205" customWidth="1"/>
    <col min="7432" max="7432" width="10.140625" style="205" bestFit="1" customWidth="1"/>
    <col min="7433" max="7680" width="9.140625" style="205"/>
    <col min="7681" max="7681" width="4.42578125" style="205" customWidth="1"/>
    <col min="7682" max="7682" width="56.140625" style="205" customWidth="1"/>
    <col min="7683" max="7683" width="6" style="205" customWidth="1"/>
    <col min="7684" max="7684" width="6.28515625" style="205" customWidth="1"/>
    <col min="7685" max="7685" width="14.5703125" style="205" customWidth="1"/>
    <col min="7686" max="7686" width="13.5703125" style="205" customWidth="1"/>
    <col min="7687" max="7687" width="12.42578125" style="205" customWidth="1"/>
    <col min="7688" max="7688" width="10.140625" style="205" bestFit="1" customWidth="1"/>
    <col min="7689" max="7936" width="9.140625" style="205"/>
    <col min="7937" max="7937" width="4.42578125" style="205" customWidth="1"/>
    <col min="7938" max="7938" width="56.140625" style="205" customWidth="1"/>
    <col min="7939" max="7939" width="6" style="205" customWidth="1"/>
    <col min="7940" max="7940" width="6.28515625" style="205" customWidth="1"/>
    <col min="7941" max="7941" width="14.5703125" style="205" customWidth="1"/>
    <col min="7942" max="7942" width="13.5703125" style="205" customWidth="1"/>
    <col min="7943" max="7943" width="12.42578125" style="205" customWidth="1"/>
    <col min="7944" max="7944" width="10.140625" style="205" bestFit="1" customWidth="1"/>
    <col min="7945" max="8192" width="9.140625" style="205"/>
    <col min="8193" max="8193" width="4.42578125" style="205" customWidth="1"/>
    <col min="8194" max="8194" width="56.140625" style="205" customWidth="1"/>
    <col min="8195" max="8195" width="6" style="205" customWidth="1"/>
    <col min="8196" max="8196" width="6.28515625" style="205" customWidth="1"/>
    <col min="8197" max="8197" width="14.5703125" style="205" customWidth="1"/>
    <col min="8198" max="8198" width="13.5703125" style="205" customWidth="1"/>
    <col min="8199" max="8199" width="12.42578125" style="205" customWidth="1"/>
    <col min="8200" max="8200" width="10.140625" style="205" bestFit="1" customWidth="1"/>
    <col min="8201" max="8448" width="9.140625" style="205"/>
    <col min="8449" max="8449" width="4.42578125" style="205" customWidth="1"/>
    <col min="8450" max="8450" width="56.140625" style="205" customWidth="1"/>
    <col min="8451" max="8451" width="6" style="205" customWidth="1"/>
    <col min="8452" max="8452" width="6.28515625" style="205" customWidth="1"/>
    <col min="8453" max="8453" width="14.5703125" style="205" customWidth="1"/>
    <col min="8454" max="8454" width="13.5703125" style="205" customWidth="1"/>
    <col min="8455" max="8455" width="12.42578125" style="205" customWidth="1"/>
    <col min="8456" max="8456" width="10.140625" style="205" bestFit="1" customWidth="1"/>
    <col min="8457" max="8704" width="9.140625" style="205"/>
    <col min="8705" max="8705" width="4.42578125" style="205" customWidth="1"/>
    <col min="8706" max="8706" width="56.140625" style="205" customWidth="1"/>
    <col min="8707" max="8707" width="6" style="205" customWidth="1"/>
    <col min="8708" max="8708" width="6.28515625" style="205" customWidth="1"/>
    <col min="8709" max="8709" width="14.5703125" style="205" customWidth="1"/>
    <col min="8710" max="8710" width="13.5703125" style="205" customWidth="1"/>
    <col min="8711" max="8711" width="12.42578125" style="205" customWidth="1"/>
    <col min="8712" max="8712" width="10.140625" style="205" bestFit="1" customWidth="1"/>
    <col min="8713" max="8960" width="9.140625" style="205"/>
    <col min="8961" max="8961" width="4.42578125" style="205" customWidth="1"/>
    <col min="8962" max="8962" width="56.140625" style="205" customWidth="1"/>
    <col min="8963" max="8963" width="6" style="205" customWidth="1"/>
    <col min="8964" max="8964" width="6.28515625" style="205" customWidth="1"/>
    <col min="8965" max="8965" width="14.5703125" style="205" customWidth="1"/>
    <col min="8966" max="8966" width="13.5703125" style="205" customWidth="1"/>
    <col min="8967" max="8967" width="12.42578125" style="205" customWidth="1"/>
    <col min="8968" max="8968" width="10.140625" style="205" bestFit="1" customWidth="1"/>
    <col min="8969" max="9216" width="9.140625" style="205"/>
    <col min="9217" max="9217" width="4.42578125" style="205" customWidth="1"/>
    <col min="9218" max="9218" width="56.140625" style="205" customWidth="1"/>
    <col min="9219" max="9219" width="6" style="205" customWidth="1"/>
    <col min="9220" max="9220" width="6.28515625" style="205" customWidth="1"/>
    <col min="9221" max="9221" width="14.5703125" style="205" customWidth="1"/>
    <col min="9222" max="9222" width="13.5703125" style="205" customWidth="1"/>
    <col min="9223" max="9223" width="12.42578125" style="205" customWidth="1"/>
    <col min="9224" max="9224" width="10.140625" style="205" bestFit="1" customWidth="1"/>
    <col min="9225" max="9472" width="9.140625" style="205"/>
    <col min="9473" max="9473" width="4.42578125" style="205" customWidth="1"/>
    <col min="9474" max="9474" width="56.140625" style="205" customWidth="1"/>
    <col min="9475" max="9475" width="6" style="205" customWidth="1"/>
    <col min="9476" max="9476" width="6.28515625" style="205" customWidth="1"/>
    <col min="9477" max="9477" width="14.5703125" style="205" customWidth="1"/>
    <col min="9478" max="9478" width="13.5703125" style="205" customWidth="1"/>
    <col min="9479" max="9479" width="12.42578125" style="205" customWidth="1"/>
    <col min="9480" max="9480" width="10.140625" style="205" bestFit="1" customWidth="1"/>
    <col min="9481" max="9728" width="9.140625" style="205"/>
    <col min="9729" max="9729" width="4.42578125" style="205" customWidth="1"/>
    <col min="9730" max="9730" width="56.140625" style="205" customWidth="1"/>
    <col min="9731" max="9731" width="6" style="205" customWidth="1"/>
    <col min="9732" max="9732" width="6.28515625" style="205" customWidth="1"/>
    <col min="9733" max="9733" width="14.5703125" style="205" customWidth="1"/>
    <col min="9734" max="9734" width="13.5703125" style="205" customWidth="1"/>
    <col min="9735" max="9735" width="12.42578125" style="205" customWidth="1"/>
    <col min="9736" max="9736" width="10.140625" style="205" bestFit="1" customWidth="1"/>
    <col min="9737" max="9984" width="9.140625" style="205"/>
    <col min="9985" max="9985" width="4.42578125" style="205" customWidth="1"/>
    <col min="9986" max="9986" width="56.140625" style="205" customWidth="1"/>
    <col min="9987" max="9987" width="6" style="205" customWidth="1"/>
    <col min="9988" max="9988" width="6.28515625" style="205" customWidth="1"/>
    <col min="9989" max="9989" width="14.5703125" style="205" customWidth="1"/>
    <col min="9990" max="9990" width="13.5703125" style="205" customWidth="1"/>
    <col min="9991" max="9991" width="12.42578125" style="205" customWidth="1"/>
    <col min="9992" max="9992" width="10.140625" style="205" bestFit="1" customWidth="1"/>
    <col min="9993" max="10240" width="9.140625" style="205"/>
    <col min="10241" max="10241" width="4.42578125" style="205" customWidth="1"/>
    <col min="10242" max="10242" width="56.140625" style="205" customWidth="1"/>
    <col min="10243" max="10243" width="6" style="205" customWidth="1"/>
    <col min="10244" max="10244" width="6.28515625" style="205" customWidth="1"/>
    <col min="10245" max="10245" width="14.5703125" style="205" customWidth="1"/>
    <col min="10246" max="10246" width="13.5703125" style="205" customWidth="1"/>
    <col min="10247" max="10247" width="12.42578125" style="205" customWidth="1"/>
    <col min="10248" max="10248" width="10.140625" style="205" bestFit="1" customWidth="1"/>
    <col min="10249" max="10496" width="9.140625" style="205"/>
    <col min="10497" max="10497" width="4.42578125" style="205" customWidth="1"/>
    <col min="10498" max="10498" width="56.140625" style="205" customWidth="1"/>
    <col min="10499" max="10499" width="6" style="205" customWidth="1"/>
    <col min="10500" max="10500" width="6.28515625" style="205" customWidth="1"/>
    <col min="10501" max="10501" width="14.5703125" style="205" customWidth="1"/>
    <col min="10502" max="10502" width="13.5703125" style="205" customWidth="1"/>
    <col min="10503" max="10503" width="12.42578125" style="205" customWidth="1"/>
    <col min="10504" max="10504" width="10.140625" style="205" bestFit="1" customWidth="1"/>
    <col min="10505" max="10752" width="9.140625" style="205"/>
    <col min="10753" max="10753" width="4.42578125" style="205" customWidth="1"/>
    <col min="10754" max="10754" width="56.140625" style="205" customWidth="1"/>
    <col min="10755" max="10755" width="6" style="205" customWidth="1"/>
    <col min="10756" max="10756" width="6.28515625" style="205" customWidth="1"/>
    <col min="10757" max="10757" width="14.5703125" style="205" customWidth="1"/>
    <col min="10758" max="10758" width="13.5703125" style="205" customWidth="1"/>
    <col min="10759" max="10759" width="12.42578125" style="205" customWidth="1"/>
    <col min="10760" max="10760" width="10.140625" style="205" bestFit="1" customWidth="1"/>
    <col min="10761" max="11008" width="9.140625" style="205"/>
    <col min="11009" max="11009" width="4.42578125" style="205" customWidth="1"/>
    <col min="11010" max="11010" width="56.140625" style="205" customWidth="1"/>
    <col min="11011" max="11011" width="6" style="205" customWidth="1"/>
    <col min="11012" max="11012" width="6.28515625" style="205" customWidth="1"/>
    <col min="11013" max="11013" width="14.5703125" style="205" customWidth="1"/>
    <col min="11014" max="11014" width="13.5703125" style="205" customWidth="1"/>
    <col min="11015" max="11015" width="12.42578125" style="205" customWidth="1"/>
    <col min="11016" max="11016" width="10.140625" style="205" bestFit="1" customWidth="1"/>
    <col min="11017" max="11264" width="9.140625" style="205"/>
    <col min="11265" max="11265" width="4.42578125" style="205" customWidth="1"/>
    <col min="11266" max="11266" width="56.140625" style="205" customWidth="1"/>
    <col min="11267" max="11267" width="6" style="205" customWidth="1"/>
    <col min="11268" max="11268" width="6.28515625" style="205" customWidth="1"/>
    <col min="11269" max="11269" width="14.5703125" style="205" customWidth="1"/>
    <col min="11270" max="11270" width="13.5703125" style="205" customWidth="1"/>
    <col min="11271" max="11271" width="12.42578125" style="205" customWidth="1"/>
    <col min="11272" max="11272" width="10.140625" style="205" bestFit="1" customWidth="1"/>
    <col min="11273" max="11520" width="9.140625" style="205"/>
    <col min="11521" max="11521" width="4.42578125" style="205" customWidth="1"/>
    <col min="11522" max="11522" width="56.140625" style="205" customWidth="1"/>
    <col min="11523" max="11523" width="6" style="205" customWidth="1"/>
    <col min="11524" max="11524" width="6.28515625" style="205" customWidth="1"/>
    <col min="11525" max="11525" width="14.5703125" style="205" customWidth="1"/>
    <col min="11526" max="11526" width="13.5703125" style="205" customWidth="1"/>
    <col min="11527" max="11527" width="12.42578125" style="205" customWidth="1"/>
    <col min="11528" max="11528" width="10.140625" style="205" bestFit="1" customWidth="1"/>
    <col min="11529" max="11776" width="9.140625" style="205"/>
    <col min="11777" max="11777" width="4.42578125" style="205" customWidth="1"/>
    <col min="11778" max="11778" width="56.140625" style="205" customWidth="1"/>
    <col min="11779" max="11779" width="6" style="205" customWidth="1"/>
    <col min="11780" max="11780" width="6.28515625" style="205" customWidth="1"/>
    <col min="11781" max="11781" width="14.5703125" style="205" customWidth="1"/>
    <col min="11782" max="11782" width="13.5703125" style="205" customWidth="1"/>
    <col min="11783" max="11783" width="12.42578125" style="205" customWidth="1"/>
    <col min="11784" max="11784" width="10.140625" style="205" bestFit="1" customWidth="1"/>
    <col min="11785" max="12032" width="9.140625" style="205"/>
    <col min="12033" max="12033" width="4.42578125" style="205" customWidth="1"/>
    <col min="12034" max="12034" width="56.140625" style="205" customWidth="1"/>
    <col min="12035" max="12035" width="6" style="205" customWidth="1"/>
    <col min="12036" max="12036" width="6.28515625" style="205" customWidth="1"/>
    <col min="12037" max="12037" width="14.5703125" style="205" customWidth="1"/>
    <col min="12038" max="12038" width="13.5703125" style="205" customWidth="1"/>
    <col min="12039" max="12039" width="12.42578125" style="205" customWidth="1"/>
    <col min="12040" max="12040" width="10.140625" style="205" bestFit="1" customWidth="1"/>
    <col min="12041" max="12288" width="9.140625" style="205"/>
    <col min="12289" max="12289" width="4.42578125" style="205" customWidth="1"/>
    <col min="12290" max="12290" width="56.140625" style="205" customWidth="1"/>
    <col min="12291" max="12291" width="6" style="205" customWidth="1"/>
    <col min="12292" max="12292" width="6.28515625" style="205" customWidth="1"/>
    <col min="12293" max="12293" width="14.5703125" style="205" customWidth="1"/>
    <col min="12294" max="12294" width="13.5703125" style="205" customWidth="1"/>
    <col min="12295" max="12295" width="12.42578125" style="205" customWidth="1"/>
    <col min="12296" max="12296" width="10.140625" style="205" bestFit="1" customWidth="1"/>
    <col min="12297" max="12544" width="9.140625" style="205"/>
    <col min="12545" max="12545" width="4.42578125" style="205" customWidth="1"/>
    <col min="12546" max="12546" width="56.140625" style="205" customWidth="1"/>
    <col min="12547" max="12547" width="6" style="205" customWidth="1"/>
    <col min="12548" max="12548" width="6.28515625" style="205" customWidth="1"/>
    <col min="12549" max="12549" width="14.5703125" style="205" customWidth="1"/>
    <col min="12550" max="12550" width="13.5703125" style="205" customWidth="1"/>
    <col min="12551" max="12551" width="12.42578125" style="205" customWidth="1"/>
    <col min="12552" max="12552" width="10.140625" style="205" bestFit="1" customWidth="1"/>
    <col min="12553" max="12800" width="9.140625" style="205"/>
    <col min="12801" max="12801" width="4.42578125" style="205" customWidth="1"/>
    <col min="12802" max="12802" width="56.140625" style="205" customWidth="1"/>
    <col min="12803" max="12803" width="6" style="205" customWidth="1"/>
    <col min="12804" max="12804" width="6.28515625" style="205" customWidth="1"/>
    <col min="12805" max="12805" width="14.5703125" style="205" customWidth="1"/>
    <col min="12806" max="12806" width="13.5703125" style="205" customWidth="1"/>
    <col min="12807" max="12807" width="12.42578125" style="205" customWidth="1"/>
    <col min="12808" max="12808" width="10.140625" style="205" bestFit="1" customWidth="1"/>
    <col min="12809" max="13056" width="9.140625" style="205"/>
    <col min="13057" max="13057" width="4.42578125" style="205" customWidth="1"/>
    <col min="13058" max="13058" width="56.140625" style="205" customWidth="1"/>
    <col min="13059" max="13059" width="6" style="205" customWidth="1"/>
    <col min="13060" max="13060" width="6.28515625" style="205" customWidth="1"/>
    <col min="13061" max="13061" width="14.5703125" style="205" customWidth="1"/>
    <col min="13062" max="13062" width="13.5703125" style="205" customWidth="1"/>
    <col min="13063" max="13063" width="12.42578125" style="205" customWidth="1"/>
    <col min="13064" max="13064" width="10.140625" style="205" bestFit="1" customWidth="1"/>
    <col min="13065" max="13312" width="9.140625" style="205"/>
    <col min="13313" max="13313" width="4.42578125" style="205" customWidth="1"/>
    <col min="13314" max="13314" width="56.140625" style="205" customWidth="1"/>
    <col min="13315" max="13315" width="6" style="205" customWidth="1"/>
    <col min="13316" max="13316" width="6.28515625" style="205" customWidth="1"/>
    <col min="13317" max="13317" width="14.5703125" style="205" customWidth="1"/>
    <col min="13318" max="13318" width="13.5703125" style="205" customWidth="1"/>
    <col min="13319" max="13319" width="12.42578125" style="205" customWidth="1"/>
    <col min="13320" max="13320" width="10.140625" style="205" bestFit="1" customWidth="1"/>
    <col min="13321" max="13568" width="9.140625" style="205"/>
    <col min="13569" max="13569" width="4.42578125" style="205" customWidth="1"/>
    <col min="13570" max="13570" width="56.140625" style="205" customWidth="1"/>
    <col min="13571" max="13571" width="6" style="205" customWidth="1"/>
    <col min="13572" max="13572" width="6.28515625" style="205" customWidth="1"/>
    <col min="13573" max="13573" width="14.5703125" style="205" customWidth="1"/>
    <col min="13574" max="13574" width="13.5703125" style="205" customWidth="1"/>
    <col min="13575" max="13575" width="12.42578125" style="205" customWidth="1"/>
    <col min="13576" max="13576" width="10.140625" style="205" bestFit="1" customWidth="1"/>
    <col min="13577" max="13824" width="9.140625" style="205"/>
    <col min="13825" max="13825" width="4.42578125" style="205" customWidth="1"/>
    <col min="13826" max="13826" width="56.140625" style="205" customWidth="1"/>
    <col min="13827" max="13827" width="6" style="205" customWidth="1"/>
    <col min="13828" max="13828" width="6.28515625" style="205" customWidth="1"/>
    <col min="13829" max="13829" width="14.5703125" style="205" customWidth="1"/>
    <col min="13830" max="13830" width="13.5703125" style="205" customWidth="1"/>
    <col min="13831" max="13831" width="12.42578125" style="205" customWidth="1"/>
    <col min="13832" max="13832" width="10.140625" style="205" bestFit="1" customWidth="1"/>
    <col min="13833" max="14080" width="9.140625" style="205"/>
    <col min="14081" max="14081" width="4.42578125" style="205" customWidth="1"/>
    <col min="14082" max="14082" width="56.140625" style="205" customWidth="1"/>
    <col min="14083" max="14083" width="6" style="205" customWidth="1"/>
    <col min="14084" max="14084" width="6.28515625" style="205" customWidth="1"/>
    <col min="14085" max="14085" width="14.5703125" style="205" customWidth="1"/>
    <col min="14086" max="14086" width="13.5703125" style="205" customWidth="1"/>
    <col min="14087" max="14087" width="12.42578125" style="205" customWidth="1"/>
    <col min="14088" max="14088" width="10.140625" style="205" bestFit="1" customWidth="1"/>
    <col min="14089" max="14336" width="9.140625" style="205"/>
    <col min="14337" max="14337" width="4.42578125" style="205" customWidth="1"/>
    <col min="14338" max="14338" width="56.140625" style="205" customWidth="1"/>
    <col min="14339" max="14339" width="6" style="205" customWidth="1"/>
    <col min="14340" max="14340" width="6.28515625" style="205" customWidth="1"/>
    <col min="14341" max="14341" width="14.5703125" style="205" customWidth="1"/>
    <col min="14342" max="14342" width="13.5703125" style="205" customWidth="1"/>
    <col min="14343" max="14343" width="12.42578125" style="205" customWidth="1"/>
    <col min="14344" max="14344" width="10.140625" style="205" bestFit="1" customWidth="1"/>
    <col min="14345" max="14592" width="9.140625" style="205"/>
    <col min="14593" max="14593" width="4.42578125" style="205" customWidth="1"/>
    <col min="14594" max="14594" width="56.140625" style="205" customWidth="1"/>
    <col min="14595" max="14595" width="6" style="205" customWidth="1"/>
    <col min="14596" max="14596" width="6.28515625" style="205" customWidth="1"/>
    <col min="14597" max="14597" width="14.5703125" style="205" customWidth="1"/>
    <col min="14598" max="14598" width="13.5703125" style="205" customWidth="1"/>
    <col min="14599" max="14599" width="12.42578125" style="205" customWidth="1"/>
    <col min="14600" max="14600" width="10.140625" style="205" bestFit="1" customWidth="1"/>
    <col min="14601" max="14848" width="9.140625" style="205"/>
    <col min="14849" max="14849" width="4.42578125" style="205" customWidth="1"/>
    <col min="14850" max="14850" width="56.140625" style="205" customWidth="1"/>
    <col min="14851" max="14851" width="6" style="205" customWidth="1"/>
    <col min="14852" max="14852" width="6.28515625" style="205" customWidth="1"/>
    <col min="14853" max="14853" width="14.5703125" style="205" customWidth="1"/>
    <col min="14854" max="14854" width="13.5703125" style="205" customWidth="1"/>
    <col min="14855" max="14855" width="12.42578125" style="205" customWidth="1"/>
    <col min="14856" max="14856" width="10.140625" style="205" bestFit="1" customWidth="1"/>
    <col min="14857" max="15104" width="9.140625" style="205"/>
    <col min="15105" max="15105" width="4.42578125" style="205" customWidth="1"/>
    <col min="15106" max="15106" width="56.140625" style="205" customWidth="1"/>
    <col min="15107" max="15107" width="6" style="205" customWidth="1"/>
    <col min="15108" max="15108" width="6.28515625" style="205" customWidth="1"/>
    <col min="15109" max="15109" width="14.5703125" style="205" customWidth="1"/>
    <col min="15110" max="15110" width="13.5703125" style="205" customWidth="1"/>
    <col min="15111" max="15111" width="12.42578125" style="205" customWidth="1"/>
    <col min="15112" max="15112" width="10.140625" style="205" bestFit="1" customWidth="1"/>
    <col min="15113" max="15360" width="9.140625" style="205"/>
    <col min="15361" max="15361" width="4.42578125" style="205" customWidth="1"/>
    <col min="15362" max="15362" width="56.140625" style="205" customWidth="1"/>
    <col min="15363" max="15363" width="6" style="205" customWidth="1"/>
    <col min="15364" max="15364" width="6.28515625" style="205" customWidth="1"/>
    <col min="15365" max="15365" width="14.5703125" style="205" customWidth="1"/>
    <col min="15366" max="15366" width="13.5703125" style="205" customWidth="1"/>
    <col min="15367" max="15367" width="12.42578125" style="205" customWidth="1"/>
    <col min="15368" max="15368" width="10.140625" style="205" bestFit="1" customWidth="1"/>
    <col min="15369" max="15616" width="9.140625" style="205"/>
    <col min="15617" max="15617" width="4.42578125" style="205" customWidth="1"/>
    <col min="15618" max="15618" width="56.140625" style="205" customWidth="1"/>
    <col min="15619" max="15619" width="6" style="205" customWidth="1"/>
    <col min="15620" max="15620" width="6.28515625" style="205" customWidth="1"/>
    <col min="15621" max="15621" width="14.5703125" style="205" customWidth="1"/>
    <col min="15622" max="15622" width="13.5703125" style="205" customWidth="1"/>
    <col min="15623" max="15623" width="12.42578125" style="205" customWidth="1"/>
    <col min="15624" max="15624" width="10.140625" style="205" bestFit="1" customWidth="1"/>
    <col min="15625" max="15872" width="9.140625" style="205"/>
    <col min="15873" max="15873" width="4.42578125" style="205" customWidth="1"/>
    <col min="15874" max="15874" width="56.140625" style="205" customWidth="1"/>
    <col min="15875" max="15875" width="6" style="205" customWidth="1"/>
    <col min="15876" max="15876" width="6.28515625" style="205" customWidth="1"/>
    <col min="15877" max="15877" width="14.5703125" style="205" customWidth="1"/>
    <col min="15878" max="15878" width="13.5703125" style="205" customWidth="1"/>
    <col min="15879" max="15879" width="12.42578125" style="205" customWidth="1"/>
    <col min="15880" max="15880" width="10.140625" style="205" bestFit="1" customWidth="1"/>
    <col min="15881" max="16128" width="9.140625" style="205"/>
    <col min="16129" max="16129" width="4.42578125" style="205" customWidth="1"/>
    <col min="16130" max="16130" width="56.140625" style="205" customWidth="1"/>
    <col min="16131" max="16131" width="6" style="205" customWidth="1"/>
    <col min="16132" max="16132" width="6.28515625" style="205" customWidth="1"/>
    <col min="16133" max="16133" width="14.5703125" style="205" customWidth="1"/>
    <col min="16134" max="16134" width="13.5703125" style="205" customWidth="1"/>
    <col min="16135" max="16135" width="12.42578125" style="205" customWidth="1"/>
    <col min="16136" max="16136" width="10.140625" style="205" bestFit="1" customWidth="1"/>
    <col min="16137" max="16384" width="9.140625" style="205"/>
  </cols>
  <sheetData>
    <row r="1" spans="1:9" s="180" customFormat="1">
      <c r="A1" s="223" t="s">
        <v>93</v>
      </c>
      <c r="B1" s="224" t="s">
        <v>94</v>
      </c>
      <c r="C1" s="225" t="s">
        <v>95</v>
      </c>
      <c r="D1" s="225" t="s">
        <v>96</v>
      </c>
      <c r="E1" s="515" t="s">
        <v>97</v>
      </c>
      <c r="F1" s="226" t="s">
        <v>98</v>
      </c>
    </row>
    <row r="2" spans="1:9" s="186" customFormat="1">
      <c r="A2" s="227"/>
      <c r="B2" s="228"/>
      <c r="C2" s="229"/>
      <c r="D2" s="229"/>
      <c r="E2" s="516" t="s">
        <v>99</v>
      </c>
      <c r="F2" s="185" t="s">
        <v>99</v>
      </c>
    </row>
    <row r="3" spans="1:9" s="206" customFormat="1">
      <c r="A3" s="230"/>
      <c r="B3" s="231"/>
      <c r="D3" s="232"/>
      <c r="E3" s="517"/>
      <c r="F3" s="234"/>
      <c r="G3" s="235"/>
    </row>
    <row r="4" spans="1:9" s="206" customFormat="1">
      <c r="A4" s="230"/>
      <c r="B4" s="231"/>
      <c r="D4" s="232"/>
      <c r="E4" s="517"/>
      <c r="F4" s="234"/>
      <c r="G4" s="235"/>
    </row>
    <row r="5" spans="1:9" s="244" customFormat="1" ht="12.75" customHeight="1">
      <c r="A5" s="230"/>
      <c r="B5" s="236" t="s">
        <v>103</v>
      </c>
      <c r="C5" s="240"/>
      <c r="D5" s="232"/>
      <c r="E5" s="518"/>
      <c r="F5" s="241"/>
      <c r="G5" s="242"/>
      <c r="H5" s="243"/>
    </row>
    <row r="6" spans="1:9" ht="24">
      <c r="A6" s="245">
        <v>1</v>
      </c>
      <c r="B6" s="246" t="s">
        <v>104</v>
      </c>
      <c r="C6" s="237" t="s">
        <v>21</v>
      </c>
      <c r="D6" s="247">
        <v>1</v>
      </c>
      <c r="E6" s="519"/>
      <c r="F6" s="243">
        <f>+E6*D6</f>
        <v>0</v>
      </c>
    </row>
    <row r="7" spans="1:9">
      <c r="A7" s="248"/>
      <c r="B7" s="249"/>
      <c r="C7" s="250"/>
      <c r="D7" s="250"/>
      <c r="E7" s="520"/>
      <c r="F7" s="205"/>
    </row>
    <row r="8" spans="1:9" ht="24">
      <c r="A8" s="245">
        <v>2</v>
      </c>
      <c r="B8" s="246" t="s">
        <v>105</v>
      </c>
      <c r="C8" s="237" t="s">
        <v>21</v>
      </c>
      <c r="D8" s="247">
        <v>1</v>
      </c>
      <c r="E8" s="519"/>
      <c r="F8" s="243">
        <f>+E8*D8</f>
        <v>0</v>
      </c>
    </row>
    <row r="9" spans="1:9">
      <c r="A9" s="248"/>
      <c r="B9" s="249"/>
      <c r="C9" s="250"/>
      <c r="D9" s="250"/>
      <c r="E9" s="520"/>
      <c r="F9" s="205"/>
    </row>
    <row r="10" spans="1:9" s="253" customFormat="1" ht="24.75" customHeight="1">
      <c r="A10" s="251">
        <v>3</v>
      </c>
      <c r="B10" s="646" t="s">
        <v>405</v>
      </c>
      <c r="C10" s="237" t="s">
        <v>21</v>
      </c>
      <c r="D10" s="247">
        <v>1</v>
      </c>
      <c r="E10" s="519"/>
      <c r="F10" s="243">
        <f>E10*D10</f>
        <v>0</v>
      </c>
    </row>
    <row r="11" spans="1:9" s="253" customFormat="1" ht="12.75" customHeight="1">
      <c r="A11" s="251"/>
      <c r="B11" s="252" t="s">
        <v>106</v>
      </c>
      <c r="C11" s="237"/>
      <c r="D11" s="247"/>
      <c r="E11" s="521"/>
      <c r="F11" s="243"/>
    </row>
    <row r="12" spans="1:9" s="254" customFormat="1" ht="30" customHeight="1">
      <c r="A12" s="251"/>
      <c r="B12" s="246" t="s">
        <v>406</v>
      </c>
      <c r="C12" s="237"/>
      <c r="D12" s="247"/>
      <c r="E12" s="521"/>
      <c r="F12" s="243"/>
    </row>
    <row r="13" spans="1:9" s="254" customFormat="1" ht="17.25" customHeight="1">
      <c r="A13" s="251"/>
      <c r="B13" s="246" t="s">
        <v>107</v>
      </c>
      <c r="C13" s="237"/>
      <c r="D13" s="247"/>
      <c r="E13" s="521"/>
      <c r="F13" s="243"/>
    </row>
    <row r="14" spans="1:9" s="244" customFormat="1" ht="12.75" customHeight="1">
      <c r="A14" s="251"/>
      <c r="B14" s="252" t="s">
        <v>108</v>
      </c>
      <c r="E14" s="522"/>
    </row>
    <row r="15" spans="1:9" s="255" customFormat="1" ht="12">
      <c r="A15" s="251"/>
      <c r="B15" s="239" t="s">
        <v>109</v>
      </c>
      <c r="E15" s="523"/>
      <c r="I15" s="256"/>
    </row>
    <row r="16" spans="1:9" s="255" customFormat="1" ht="12">
      <c r="A16" s="251"/>
      <c r="B16" s="252"/>
      <c r="C16" s="237"/>
      <c r="D16" s="247"/>
      <c r="E16" s="521"/>
      <c r="F16" s="243"/>
      <c r="I16" s="256"/>
    </row>
    <row r="17" spans="1:11" s="257" customFormat="1" ht="24">
      <c r="A17" s="245">
        <v>4</v>
      </c>
      <c r="B17" s="246" t="s">
        <v>110</v>
      </c>
      <c r="C17" s="237" t="s">
        <v>21</v>
      </c>
      <c r="D17" s="247">
        <v>1</v>
      </c>
      <c r="E17" s="519"/>
      <c r="F17" s="243">
        <f>E17*D17</f>
        <v>0</v>
      </c>
      <c r="I17" s="258"/>
      <c r="J17" s="258"/>
      <c r="K17" s="258"/>
    </row>
    <row r="18" spans="1:11" s="257" customFormat="1" ht="14.25">
      <c r="A18" s="251"/>
      <c r="B18" s="259"/>
      <c r="C18" s="237"/>
      <c r="D18" s="247"/>
      <c r="E18" s="521"/>
      <c r="F18" s="243"/>
      <c r="K18" s="258"/>
    </row>
    <row r="19" spans="1:11" s="258" customFormat="1" ht="14.25">
      <c r="A19" s="251">
        <v>5</v>
      </c>
      <c r="B19" s="252" t="s">
        <v>111</v>
      </c>
      <c r="C19" s="260"/>
      <c r="D19" s="261"/>
      <c r="E19" s="521"/>
      <c r="F19" s="243"/>
    </row>
    <row r="20" spans="1:11" s="258" customFormat="1" ht="24">
      <c r="A20" s="251"/>
      <c r="B20" s="646" t="s">
        <v>407</v>
      </c>
      <c r="C20" s="260"/>
      <c r="D20" s="261"/>
      <c r="E20" s="521"/>
      <c r="F20" s="243"/>
    </row>
    <row r="21" spans="1:11" s="258" customFormat="1" ht="14.25">
      <c r="A21" s="251"/>
      <c r="B21" s="252" t="s">
        <v>112</v>
      </c>
      <c r="C21" s="260"/>
      <c r="D21" s="252"/>
      <c r="E21" s="521"/>
      <c r="F21" s="243"/>
    </row>
    <row r="22" spans="1:11" s="258" customFormat="1" ht="14.25">
      <c r="A22" s="251"/>
      <c r="B22" s="252" t="s">
        <v>113</v>
      </c>
      <c r="C22" s="237" t="s">
        <v>18</v>
      </c>
      <c r="D22" s="261">
        <v>2</v>
      </c>
      <c r="E22" s="519"/>
      <c r="F22" s="243">
        <f>E22*D22</f>
        <v>0</v>
      </c>
    </row>
    <row r="23" spans="1:11" s="257" customFormat="1">
      <c r="A23" s="262"/>
      <c r="B23" s="263"/>
      <c r="C23" s="237"/>
      <c r="D23" s="264"/>
      <c r="E23" s="521"/>
      <c r="F23" s="243"/>
    </row>
    <row r="24" spans="1:11" s="257" customFormat="1" ht="14.25">
      <c r="A24" s="245">
        <v>6</v>
      </c>
      <c r="B24" s="246" t="s">
        <v>114</v>
      </c>
      <c r="C24" s="237" t="s">
        <v>21</v>
      </c>
      <c r="D24" s="247">
        <v>1</v>
      </c>
      <c r="E24" s="519"/>
      <c r="F24" s="243">
        <f>E24*D24</f>
        <v>0</v>
      </c>
      <c r="I24" s="258"/>
      <c r="J24" s="258"/>
      <c r="K24" s="258"/>
    </row>
    <row r="25" spans="1:11" s="257" customFormat="1" ht="14.25">
      <c r="A25" s="251"/>
      <c r="B25" s="259"/>
      <c r="C25" s="237"/>
      <c r="D25" s="247"/>
      <c r="E25" s="521"/>
      <c r="F25" s="243"/>
      <c r="K25" s="258"/>
    </row>
    <row r="26" spans="1:11" s="257" customFormat="1" ht="14.25">
      <c r="A26" s="230">
        <v>7</v>
      </c>
      <c r="B26" s="236" t="s">
        <v>115</v>
      </c>
      <c r="C26" s="237"/>
      <c r="D26" s="247"/>
      <c r="E26" s="521"/>
      <c r="F26" s="243"/>
      <c r="K26" s="258"/>
    </row>
    <row r="27" spans="1:11" s="257" customFormat="1" ht="14.25">
      <c r="A27" s="265"/>
      <c r="B27" s="239" t="s">
        <v>116</v>
      </c>
      <c r="C27" s="237" t="s">
        <v>17</v>
      </c>
      <c r="D27" s="264">
        <v>1</v>
      </c>
      <c r="E27" s="519"/>
      <c r="F27" s="243">
        <f>E27*D27</f>
        <v>0</v>
      </c>
      <c r="K27" s="258"/>
    </row>
    <row r="28" spans="1:11" s="257" customFormat="1" ht="14.25">
      <c r="A28" s="251"/>
      <c r="B28" s="259"/>
      <c r="C28" s="237"/>
      <c r="D28" s="247"/>
      <c r="E28" s="521"/>
      <c r="F28" s="243"/>
      <c r="K28" s="258"/>
    </row>
    <row r="29" spans="1:11" s="258" customFormat="1" ht="24">
      <c r="A29" s="230">
        <v>8</v>
      </c>
      <c r="B29" s="236" t="s">
        <v>117</v>
      </c>
      <c r="C29" s="266"/>
      <c r="D29" s="267"/>
      <c r="E29" s="521"/>
      <c r="F29" s="243"/>
    </row>
    <row r="30" spans="1:11" s="268" customFormat="1">
      <c r="A30" s="265"/>
      <c r="B30" s="239" t="s">
        <v>118</v>
      </c>
      <c r="C30" s="237" t="s">
        <v>18</v>
      </c>
      <c r="D30" s="264">
        <v>1</v>
      </c>
      <c r="E30" s="519"/>
      <c r="F30" s="243">
        <f>E30*D30</f>
        <v>0</v>
      </c>
      <c r="I30" s="256"/>
    </row>
    <row r="31" spans="1:11" s="186" customFormat="1">
      <c r="A31" s="278"/>
      <c r="B31" s="279"/>
      <c r="C31" s="280"/>
      <c r="D31" s="281"/>
      <c r="E31" s="524"/>
      <c r="F31" s="282"/>
      <c r="G31" s="242"/>
      <c r="H31" s="243"/>
    </row>
    <row r="32" spans="1:11">
      <c r="A32" s="283"/>
      <c r="B32" s="285" t="s">
        <v>122</v>
      </c>
      <c r="C32" s="237"/>
      <c r="D32" s="284"/>
      <c r="E32" s="517"/>
      <c r="F32" s="233"/>
      <c r="G32" s="242"/>
      <c r="H32" s="243"/>
    </row>
    <row r="33" spans="1:8">
      <c r="A33" s="230"/>
      <c r="B33" s="239" t="s">
        <v>123</v>
      </c>
      <c r="C33" s="237"/>
      <c r="D33" s="264"/>
      <c r="E33" s="521"/>
      <c r="F33" s="243"/>
    </row>
    <row r="34" spans="1:8" s="206" customFormat="1">
      <c r="A34" s="230"/>
      <c r="B34" s="239" t="s">
        <v>124</v>
      </c>
      <c r="C34" s="237"/>
      <c r="D34" s="264"/>
      <c r="E34" s="521"/>
      <c r="F34" s="243"/>
    </row>
    <row r="35" spans="1:8" s="206" customFormat="1">
      <c r="A35" s="230"/>
      <c r="B35" s="239" t="s">
        <v>125</v>
      </c>
      <c r="C35" s="237"/>
      <c r="D35" s="264"/>
      <c r="E35" s="521"/>
      <c r="F35" s="243"/>
    </row>
    <row r="36" spans="1:8" s="206" customFormat="1">
      <c r="A36" s="230"/>
      <c r="B36" s="239" t="s">
        <v>126</v>
      </c>
      <c r="C36" s="237"/>
      <c r="D36" s="264"/>
      <c r="E36" s="521"/>
      <c r="F36" s="243"/>
    </row>
    <row r="37" spans="1:8" s="206" customFormat="1">
      <c r="A37" s="230"/>
      <c r="B37" s="239" t="s">
        <v>127</v>
      </c>
      <c r="C37" s="237"/>
      <c r="D37" s="264"/>
      <c r="E37" s="521"/>
      <c r="F37" s="243"/>
    </row>
    <row r="38" spans="1:8">
      <c r="A38" s="230"/>
      <c r="B38" s="239"/>
      <c r="C38" s="237"/>
      <c r="D38" s="264"/>
      <c r="E38" s="521"/>
      <c r="F38" s="243"/>
    </row>
    <row r="39" spans="1:8">
      <c r="A39" s="230">
        <v>1</v>
      </c>
      <c r="B39" s="239" t="s">
        <v>375</v>
      </c>
      <c r="C39" s="286" t="s">
        <v>21</v>
      </c>
      <c r="D39" s="286">
        <v>1</v>
      </c>
      <c r="E39" s="525"/>
      <c r="F39" s="287">
        <f>E39*D39</f>
        <v>0</v>
      </c>
    </row>
    <row r="40" spans="1:8">
      <c r="A40" s="230"/>
      <c r="B40" s="239"/>
      <c r="C40" s="237"/>
      <c r="D40" s="264"/>
      <c r="E40" s="521"/>
      <c r="F40" s="243"/>
    </row>
    <row r="41" spans="1:8">
      <c r="A41" s="245">
        <v>3</v>
      </c>
      <c r="B41" s="239" t="s">
        <v>376</v>
      </c>
      <c r="C41" s="286" t="s">
        <v>21</v>
      </c>
      <c r="D41" s="286">
        <v>1</v>
      </c>
      <c r="E41" s="525"/>
      <c r="F41" s="256">
        <f>E41*D41</f>
        <v>0</v>
      </c>
    </row>
    <row r="42" spans="1:8">
      <c r="A42" s="283"/>
      <c r="B42" s="288"/>
      <c r="C42" s="286"/>
      <c r="D42" s="289"/>
      <c r="E42" s="526"/>
      <c r="F42" s="256"/>
      <c r="G42" s="270"/>
      <c r="H42" s="270"/>
    </row>
    <row r="43" spans="1:8">
      <c r="A43" s="273"/>
      <c r="B43" s="274" t="s">
        <v>377</v>
      </c>
      <c r="C43" s="275"/>
      <c r="D43" s="276"/>
      <c r="E43" s="527" t="s">
        <v>129</v>
      </c>
      <c r="F43" s="277">
        <f>SUM(F6:F42)</f>
        <v>0</v>
      </c>
    </row>
  </sheetData>
  <sheetProtection algorithmName="SHA-512" hashValue="p88kjA0GvrE7FwNf87uwVB3YWN2maO6IZoUn2p9Co2JDRWCAVKD/mSK/jog4JopRP8e6x4+JjVQxos34Ptf4Yg==" saltValue="EpLIV+SyJXqFaLM6Qz5jkg==" spinCount="100000" sheet="1" objects="1" scenarios="1"/>
  <pageMargins left="0.98402777777777783" right="0.98402777777777783" top="0.98402777777777783" bottom="0.98402777777777783" header="0.51180555555555562" footer="0.51180555555555562"/>
  <pageSetup paperSize="9" scale="79" firstPageNumber="2" orientation="portrait" useFirstPageNumber="1"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13</vt:i4>
      </vt:variant>
      <vt:variant>
        <vt:lpstr>Imenovani obsegi</vt:lpstr>
      </vt:variant>
      <vt:variant>
        <vt:i4>17</vt:i4>
      </vt:variant>
    </vt:vector>
  </HeadingPairs>
  <TitlesOfParts>
    <vt:vector size="30" baseType="lpstr">
      <vt:lpstr>REK-SKUPAJ</vt:lpstr>
      <vt:lpstr>A.REK GO OBJEKT</vt:lpstr>
      <vt:lpstr>I.A-GRADBENA DELA</vt:lpstr>
      <vt:lpstr>I.B-OBRTNIŠKA DELA</vt:lpstr>
      <vt:lpstr>EL-PRVA</vt:lpstr>
      <vt:lpstr>REK EL</vt:lpstr>
      <vt:lpstr>El. inštalacije</vt:lpstr>
      <vt:lpstr>REK STROJNE</vt:lpstr>
      <vt:lpstr>VODOVOD IN KANAL</vt:lpstr>
      <vt:lpstr>REK OGREVANJE </vt:lpstr>
      <vt:lpstr>OGREVANJE  </vt:lpstr>
      <vt:lpstr>REK PREZRAČEVANJE</vt:lpstr>
      <vt:lpstr>PREZRAČEVANJE</vt:lpstr>
      <vt:lpstr>'A.REK GO OBJEKT'!Področje_tiskanja</vt:lpstr>
      <vt:lpstr>'El. inštalacije'!Področje_tiskanja</vt:lpstr>
      <vt:lpstr>'EL-PRVA'!Področje_tiskanja</vt:lpstr>
      <vt:lpstr>'I.A-GRADBENA DELA'!Področje_tiskanja</vt:lpstr>
      <vt:lpstr>'I.B-OBRTNIŠKA DELA'!Področje_tiskanja</vt:lpstr>
      <vt:lpstr>'OGREVANJE  '!Področje_tiskanja</vt:lpstr>
      <vt:lpstr>PREZRAČEVANJE!Področje_tiskanja</vt:lpstr>
      <vt:lpstr>'REK EL'!Področje_tiskanja</vt:lpstr>
      <vt:lpstr>'REK OGREVANJE '!Področje_tiskanja</vt:lpstr>
      <vt:lpstr>'REK PREZRAČEVANJE'!Področje_tiskanja</vt:lpstr>
      <vt:lpstr>'REK STROJNE'!Področje_tiskanja</vt:lpstr>
      <vt:lpstr>'REK-SKUPAJ'!Področje_tiskanja</vt:lpstr>
      <vt:lpstr>'VODOVOD IN KANAL'!Področje_tiskanja</vt:lpstr>
      <vt:lpstr>'El. inštalacije'!Tiskanje_naslovov</vt:lpstr>
      <vt:lpstr>'OGREVANJE  '!Tiskanje_naslovov</vt:lpstr>
      <vt:lpstr>PREZRAČEVANJE!Tiskanje_naslovov</vt:lpstr>
      <vt:lpstr>'REK EL'!Tiskanje_naslovov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Jože Grobelnik</dc:creator>
  <cp:lastModifiedBy>Marija Blažič</cp:lastModifiedBy>
  <cp:lastPrinted>2020-09-03T11:57:04Z</cp:lastPrinted>
  <dcterms:created xsi:type="dcterms:W3CDTF">2015-07-14T10:57:12Z</dcterms:created>
  <dcterms:modified xsi:type="dcterms:W3CDTF">2020-11-10T12:59:36Z</dcterms:modified>
</cp:coreProperties>
</file>